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register'!$A$1:$AG$286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R285" i="1"/>
  <c r="Q285"/>
  <c r="P285"/>
  <c r="W285" s="1"/>
  <c r="Y285" s="1"/>
  <c r="M285"/>
  <c r="R284"/>
  <c r="Q284"/>
  <c r="P284"/>
  <c r="M284"/>
  <c r="R283"/>
  <c r="Q283"/>
  <c r="P283"/>
  <c r="W283" s="1"/>
  <c r="Y283" s="1"/>
  <c r="M283"/>
  <c r="W282"/>
  <c r="Y282" s="1"/>
  <c r="R282"/>
  <c r="Q282"/>
  <c r="P282"/>
  <c r="M282"/>
  <c r="R281"/>
  <c r="Q281"/>
  <c r="P281"/>
  <c r="W281" s="1"/>
  <c r="Y281" s="1"/>
  <c r="M281"/>
  <c r="R280"/>
  <c r="Q280"/>
  <c r="P280"/>
  <c r="W280" s="1"/>
  <c r="Y280" s="1"/>
  <c r="M280"/>
  <c r="R279"/>
  <c r="Q279"/>
  <c r="P279"/>
  <c r="W279" s="1"/>
  <c r="Y279" s="1"/>
  <c r="M279"/>
  <c r="R278"/>
  <c r="Q278"/>
  <c r="P278"/>
  <c r="W278" s="1"/>
  <c r="Y278" s="1"/>
  <c r="M278"/>
  <c r="R277"/>
  <c r="Q277"/>
  <c r="P277"/>
  <c r="W277" s="1"/>
  <c r="Y277" s="1"/>
  <c r="M277"/>
  <c r="R276"/>
  <c r="Q276"/>
  <c r="P276"/>
  <c r="M276"/>
  <c r="R275"/>
  <c r="Q275"/>
  <c r="P275"/>
  <c r="W275" s="1"/>
  <c r="Y275" s="1"/>
  <c r="M275"/>
  <c r="R274"/>
  <c r="Q274"/>
  <c r="P274"/>
  <c r="M274"/>
  <c r="R273"/>
  <c r="Q273"/>
  <c r="P273"/>
  <c r="W273" s="1"/>
  <c r="Y273" s="1"/>
  <c r="M273"/>
  <c r="R272"/>
  <c r="Q272"/>
  <c r="P272"/>
  <c r="W272" s="1"/>
  <c r="Y272" s="1"/>
  <c r="M272"/>
  <c r="R271"/>
  <c r="Q271"/>
  <c r="P271"/>
  <c r="W271" s="1"/>
  <c r="Y271" s="1"/>
  <c r="M271"/>
  <c r="R270"/>
  <c r="Q270"/>
  <c r="P270"/>
  <c r="W270" s="1"/>
  <c r="Y270" s="1"/>
  <c r="M270"/>
  <c r="R269"/>
  <c r="Q269"/>
  <c r="P269"/>
  <c r="W269" s="1"/>
  <c r="Y269" s="1"/>
  <c r="M269"/>
  <c r="R268"/>
  <c r="Q268"/>
  <c r="P268"/>
  <c r="M268"/>
  <c r="R267"/>
  <c r="Q267"/>
  <c r="P267"/>
  <c r="W267" s="1"/>
  <c r="Y267" s="1"/>
  <c r="M267"/>
  <c r="R266"/>
  <c r="Q266"/>
  <c r="P266"/>
  <c r="W266" s="1"/>
  <c r="Y266" s="1"/>
  <c r="M266"/>
  <c r="R265"/>
  <c r="Q265"/>
  <c r="P265"/>
  <c r="W265" s="1"/>
  <c r="Y265" s="1"/>
  <c r="M265"/>
  <c r="R264"/>
  <c r="Q264"/>
  <c r="P264"/>
  <c r="W264" s="1"/>
  <c r="Y264" s="1"/>
  <c r="M264"/>
  <c r="R263"/>
  <c r="Q263"/>
  <c r="P263"/>
  <c r="W263" s="1"/>
  <c r="Y263" s="1"/>
  <c r="M263"/>
  <c r="R262"/>
  <c r="Q262"/>
  <c r="P262"/>
  <c r="W262" s="1"/>
  <c r="Y262" s="1"/>
  <c r="M262"/>
  <c r="R261"/>
  <c r="Q261"/>
  <c r="P261"/>
  <c r="W261" s="1"/>
  <c r="Y261" s="1"/>
  <c r="M261"/>
  <c r="R260"/>
  <c r="Q260"/>
  <c r="P260"/>
  <c r="M260"/>
  <c r="R259"/>
  <c r="Q259"/>
  <c r="P259"/>
  <c r="W259" s="1"/>
  <c r="Y259" s="1"/>
  <c r="M259"/>
  <c r="R258"/>
  <c r="Q258"/>
  <c r="P258"/>
  <c r="M258"/>
  <c r="R257"/>
  <c r="Q257"/>
  <c r="P257"/>
  <c r="W257" s="1"/>
  <c r="Y257" s="1"/>
  <c r="M257"/>
  <c r="R256"/>
  <c r="Q256"/>
  <c r="P256"/>
  <c r="W256" s="1"/>
  <c r="Y256" s="1"/>
  <c r="M256"/>
  <c r="R255"/>
  <c r="Q255"/>
  <c r="P255"/>
  <c r="W255" s="1"/>
  <c r="Y255" s="1"/>
  <c r="M255"/>
  <c r="R254"/>
  <c r="Q254"/>
  <c r="P254"/>
  <c r="W254" s="1"/>
  <c r="Y254" s="1"/>
  <c r="M254"/>
  <c r="R253"/>
  <c r="Q253"/>
  <c r="P253"/>
  <c r="W253" s="1"/>
  <c r="Y253" s="1"/>
  <c r="M253"/>
  <c r="R252"/>
  <c r="Q252"/>
  <c r="P252"/>
  <c r="M252"/>
  <c r="R251"/>
  <c r="Q251"/>
  <c r="P251"/>
  <c r="W251" s="1"/>
  <c r="Y251" s="1"/>
  <c r="M251"/>
  <c r="R250"/>
  <c r="Q250"/>
  <c r="P250"/>
  <c r="M250"/>
  <c r="R249"/>
  <c r="Q249"/>
  <c r="P249"/>
  <c r="W249" s="1"/>
  <c r="Y249" s="1"/>
  <c r="M249"/>
  <c r="W248"/>
  <c r="Y248" s="1"/>
  <c r="R248"/>
  <c r="Q248"/>
  <c r="P248"/>
  <c r="M248"/>
  <c r="V247"/>
  <c r="X247" s="1"/>
  <c r="Z247" s="1"/>
  <c r="R247"/>
  <c r="Q247"/>
  <c r="P247"/>
  <c r="W247" s="1"/>
  <c r="Y247" s="1"/>
  <c r="M247"/>
  <c r="R246"/>
  <c r="Q246"/>
  <c r="P246"/>
  <c r="W246" s="1"/>
  <c r="Y246" s="1"/>
  <c r="M246"/>
  <c r="R245"/>
  <c r="Q245"/>
  <c r="P245"/>
  <c r="W245" s="1"/>
  <c r="Y245" s="1"/>
  <c r="M245"/>
  <c r="R244"/>
  <c r="Q244"/>
  <c r="P244"/>
  <c r="M244"/>
  <c r="R243"/>
  <c r="Q243"/>
  <c r="P243"/>
  <c r="W243" s="1"/>
  <c r="Y243" s="1"/>
  <c r="M243"/>
  <c r="R242"/>
  <c r="Q242"/>
  <c r="P242"/>
  <c r="M242"/>
  <c r="R241"/>
  <c r="Q241"/>
  <c r="P241"/>
  <c r="W241" s="1"/>
  <c r="Y241" s="1"/>
  <c r="M241"/>
  <c r="R240"/>
  <c r="Q240"/>
  <c r="P240"/>
  <c r="W240" s="1"/>
  <c r="Y240" s="1"/>
  <c r="M240"/>
  <c r="R239"/>
  <c r="Q239"/>
  <c r="P239"/>
  <c r="W239" s="1"/>
  <c r="Y239" s="1"/>
  <c r="M239"/>
  <c r="R238"/>
  <c r="Q238"/>
  <c r="P238"/>
  <c r="W238" s="1"/>
  <c r="Y238" s="1"/>
  <c r="M238"/>
  <c r="R237"/>
  <c r="Q237"/>
  <c r="P237"/>
  <c r="W237" s="1"/>
  <c r="Y237" s="1"/>
  <c r="M237"/>
  <c r="R236"/>
  <c r="Q236"/>
  <c r="P236"/>
  <c r="M236"/>
  <c r="R235"/>
  <c r="Q235"/>
  <c r="P235"/>
  <c r="W235" s="1"/>
  <c r="Y235" s="1"/>
  <c r="M235"/>
  <c r="R234"/>
  <c r="Q234"/>
  <c r="P234"/>
  <c r="W234" s="1"/>
  <c r="Y234" s="1"/>
  <c r="M234"/>
  <c r="R233"/>
  <c r="Q233"/>
  <c r="P233"/>
  <c r="W233" s="1"/>
  <c r="Y233" s="1"/>
  <c r="M233"/>
  <c r="R232"/>
  <c r="Q232"/>
  <c r="P232"/>
  <c r="W232" s="1"/>
  <c r="Y232" s="1"/>
  <c r="M232"/>
  <c r="R231"/>
  <c r="Q231"/>
  <c r="P231"/>
  <c r="W231" s="1"/>
  <c r="Y231" s="1"/>
  <c r="M231"/>
  <c r="R230"/>
  <c r="Q230"/>
  <c r="P230"/>
  <c r="W230" s="1"/>
  <c r="Y230" s="1"/>
  <c r="M230"/>
  <c r="R229"/>
  <c r="Q229"/>
  <c r="P229"/>
  <c r="W229" s="1"/>
  <c r="Y229" s="1"/>
  <c r="M229"/>
  <c r="R228"/>
  <c r="Q228"/>
  <c r="P228"/>
  <c r="M228"/>
  <c r="R227"/>
  <c r="Q227"/>
  <c r="P227"/>
  <c r="W227" s="1"/>
  <c r="Y227" s="1"/>
  <c r="M227"/>
  <c r="R226"/>
  <c r="Q226"/>
  <c r="P226"/>
  <c r="M226"/>
  <c r="R225"/>
  <c r="Q225"/>
  <c r="P225"/>
  <c r="W225" s="1"/>
  <c r="Y225" s="1"/>
  <c r="M225"/>
  <c r="R224"/>
  <c r="Q224"/>
  <c r="P224"/>
  <c r="W224" s="1"/>
  <c r="Y224" s="1"/>
  <c r="M224"/>
  <c r="R223"/>
  <c r="Q223"/>
  <c r="P223"/>
  <c r="W223" s="1"/>
  <c r="Y223" s="1"/>
  <c r="M223"/>
  <c r="R222"/>
  <c r="Q222"/>
  <c r="P222"/>
  <c r="W222" s="1"/>
  <c r="Y222" s="1"/>
  <c r="M222"/>
  <c r="R221"/>
  <c r="Q221"/>
  <c r="P221"/>
  <c r="W221" s="1"/>
  <c r="Y221" s="1"/>
  <c r="M221"/>
  <c r="R220"/>
  <c r="Q220"/>
  <c r="P220"/>
  <c r="M220"/>
  <c r="R219"/>
  <c r="Q219"/>
  <c r="P219"/>
  <c r="W219" s="1"/>
  <c r="Y219" s="1"/>
  <c r="M219"/>
  <c r="R218"/>
  <c r="Q218"/>
  <c r="P218"/>
  <c r="M218"/>
  <c r="R217"/>
  <c r="Q217"/>
  <c r="V217" s="1"/>
  <c r="P217"/>
  <c r="W217" s="1"/>
  <c r="Y217" s="1"/>
  <c r="M217"/>
  <c r="W216"/>
  <c r="Y216" s="1"/>
  <c r="R216"/>
  <c r="Q216"/>
  <c r="P216"/>
  <c r="M216"/>
  <c r="R215"/>
  <c r="Q215"/>
  <c r="P215"/>
  <c r="W215" s="1"/>
  <c r="Y215" s="1"/>
  <c r="M215"/>
  <c r="R214"/>
  <c r="Q214"/>
  <c r="P214"/>
  <c r="W214" s="1"/>
  <c r="Y214" s="1"/>
  <c r="M214"/>
  <c r="R213"/>
  <c r="Q213"/>
  <c r="P213"/>
  <c r="W213" s="1"/>
  <c r="Y213" s="1"/>
  <c r="M213"/>
  <c r="R212"/>
  <c r="Q212"/>
  <c r="P212"/>
  <c r="M212"/>
  <c r="R211"/>
  <c r="Q211"/>
  <c r="P211"/>
  <c r="W211" s="1"/>
  <c r="Y211" s="1"/>
  <c r="M211"/>
  <c r="R210"/>
  <c r="Q210"/>
  <c r="P210"/>
  <c r="M210"/>
  <c r="R209"/>
  <c r="Q209"/>
  <c r="P209"/>
  <c r="W209" s="1"/>
  <c r="Y209" s="1"/>
  <c r="M209"/>
  <c r="W208"/>
  <c r="Y208" s="1"/>
  <c r="R208"/>
  <c r="Q208"/>
  <c r="P208"/>
  <c r="M208"/>
  <c r="R207"/>
  <c r="Q207"/>
  <c r="P207"/>
  <c r="W207" s="1"/>
  <c r="Y207" s="1"/>
  <c r="M207"/>
  <c r="R206"/>
  <c r="Q206"/>
  <c r="P206"/>
  <c r="W206" s="1"/>
  <c r="Y206" s="1"/>
  <c r="M206"/>
  <c r="R205"/>
  <c r="Q205"/>
  <c r="P205"/>
  <c r="W205" s="1"/>
  <c r="Y205" s="1"/>
  <c r="M205"/>
  <c r="R204"/>
  <c r="Q204"/>
  <c r="P204"/>
  <c r="M204"/>
  <c r="R203"/>
  <c r="Q203"/>
  <c r="P203"/>
  <c r="W203" s="1"/>
  <c r="Y203" s="1"/>
  <c r="M203"/>
  <c r="R202"/>
  <c r="Q202"/>
  <c r="P202"/>
  <c r="M202"/>
  <c r="R201"/>
  <c r="Q201"/>
  <c r="P201"/>
  <c r="W201" s="1"/>
  <c r="Y201" s="1"/>
  <c r="M201"/>
  <c r="R200"/>
  <c r="Q200"/>
  <c r="P200"/>
  <c r="W200" s="1"/>
  <c r="Y200" s="1"/>
  <c r="M200"/>
  <c r="R199"/>
  <c r="Q199"/>
  <c r="P199"/>
  <c r="W199" s="1"/>
  <c r="Y199" s="1"/>
  <c r="M199"/>
  <c r="R198"/>
  <c r="Q198"/>
  <c r="P198"/>
  <c r="W198" s="1"/>
  <c r="Y198" s="1"/>
  <c r="M198"/>
  <c r="R197"/>
  <c r="Q197"/>
  <c r="P197"/>
  <c r="W197" s="1"/>
  <c r="Y197" s="1"/>
  <c r="M197"/>
  <c r="R196"/>
  <c r="Q196"/>
  <c r="P196"/>
  <c r="M196"/>
  <c r="R195"/>
  <c r="Q195"/>
  <c r="P195"/>
  <c r="W195" s="1"/>
  <c r="Y195" s="1"/>
  <c r="M195"/>
  <c r="R194"/>
  <c r="Q194"/>
  <c r="P194"/>
  <c r="M194"/>
  <c r="R193"/>
  <c r="Q193"/>
  <c r="P193"/>
  <c r="W193" s="1"/>
  <c r="Y193" s="1"/>
  <c r="M193"/>
  <c r="R192"/>
  <c r="Q192"/>
  <c r="P192"/>
  <c r="W192" s="1"/>
  <c r="Y192" s="1"/>
  <c r="M192"/>
  <c r="R191"/>
  <c r="Q191"/>
  <c r="P191"/>
  <c r="W191" s="1"/>
  <c r="Y191" s="1"/>
  <c r="M191"/>
  <c r="R190"/>
  <c r="Q190"/>
  <c r="P190"/>
  <c r="W190" s="1"/>
  <c r="Y190" s="1"/>
  <c r="M190"/>
  <c r="R189"/>
  <c r="Q189"/>
  <c r="P189"/>
  <c r="W189" s="1"/>
  <c r="Y189" s="1"/>
  <c r="M189"/>
  <c r="R188"/>
  <c r="Q188"/>
  <c r="P188"/>
  <c r="M188"/>
  <c r="R187"/>
  <c r="Q187"/>
  <c r="P187"/>
  <c r="W187" s="1"/>
  <c r="Y187" s="1"/>
  <c r="M187"/>
  <c r="R186"/>
  <c r="Q186"/>
  <c r="P186"/>
  <c r="W186" s="1"/>
  <c r="Y186" s="1"/>
  <c r="M186"/>
  <c r="R185"/>
  <c r="Q185"/>
  <c r="P185"/>
  <c r="W185" s="1"/>
  <c r="Y185" s="1"/>
  <c r="M185"/>
  <c r="R184"/>
  <c r="Q184"/>
  <c r="P184"/>
  <c r="W184" s="1"/>
  <c r="Y184" s="1"/>
  <c r="M184"/>
  <c r="R183"/>
  <c r="Q183"/>
  <c r="P183"/>
  <c r="W183" s="1"/>
  <c r="Y183" s="1"/>
  <c r="M183"/>
  <c r="R182"/>
  <c r="Q182"/>
  <c r="P182"/>
  <c r="W182" s="1"/>
  <c r="Y182" s="1"/>
  <c r="M182"/>
  <c r="R181"/>
  <c r="Q181"/>
  <c r="P181"/>
  <c r="W181" s="1"/>
  <c r="Y181" s="1"/>
  <c r="M181"/>
  <c r="R180"/>
  <c r="Q180"/>
  <c r="P180"/>
  <c r="M180"/>
  <c r="R179"/>
  <c r="Q179"/>
  <c r="V179" s="1"/>
  <c r="X179" s="1"/>
  <c r="Z179" s="1"/>
  <c r="P179"/>
  <c r="W179" s="1"/>
  <c r="Y179" s="1"/>
  <c r="M179"/>
  <c r="R178"/>
  <c r="Q178"/>
  <c r="P178"/>
  <c r="M178"/>
  <c r="R177"/>
  <c r="Q177"/>
  <c r="V177" s="1"/>
  <c r="X177" s="1"/>
  <c r="Z177" s="1"/>
  <c r="P177"/>
  <c r="W177" s="1"/>
  <c r="Y177" s="1"/>
  <c r="M177"/>
  <c r="R176"/>
  <c r="Q176"/>
  <c r="P176"/>
  <c r="W176" s="1"/>
  <c r="Y176" s="1"/>
  <c r="M176"/>
  <c r="R175"/>
  <c r="Q175"/>
  <c r="P175"/>
  <c r="W175" s="1"/>
  <c r="Y175" s="1"/>
  <c r="M175"/>
  <c r="W174"/>
  <c r="Y174" s="1"/>
  <c r="R174"/>
  <c r="Q174"/>
  <c r="P174"/>
  <c r="M174"/>
  <c r="R173"/>
  <c r="Q173"/>
  <c r="P173"/>
  <c r="W173" s="1"/>
  <c r="Y173" s="1"/>
  <c r="M173"/>
  <c r="R172"/>
  <c r="Q172"/>
  <c r="P172"/>
  <c r="M172"/>
  <c r="R171"/>
  <c r="Q171"/>
  <c r="P171"/>
  <c r="W171" s="1"/>
  <c r="Y171" s="1"/>
  <c r="M171"/>
  <c r="R170"/>
  <c r="Q170"/>
  <c r="P170"/>
  <c r="W170" s="1"/>
  <c r="Y170" s="1"/>
  <c r="M170"/>
  <c r="R169"/>
  <c r="Q169"/>
  <c r="P169"/>
  <c r="W169" s="1"/>
  <c r="Y169" s="1"/>
  <c r="M169"/>
  <c r="R168"/>
  <c r="Q168"/>
  <c r="P168"/>
  <c r="W168" s="1"/>
  <c r="Y168" s="1"/>
  <c r="M168"/>
  <c r="R167"/>
  <c r="Q167"/>
  <c r="P167"/>
  <c r="W167" s="1"/>
  <c r="Y167" s="1"/>
  <c r="M167"/>
  <c r="R166"/>
  <c r="Q166"/>
  <c r="P166"/>
  <c r="W166" s="1"/>
  <c r="Y166" s="1"/>
  <c r="M166"/>
  <c r="R165"/>
  <c r="Q165"/>
  <c r="P165"/>
  <c r="W165" s="1"/>
  <c r="Y165" s="1"/>
  <c r="M165"/>
  <c r="R164"/>
  <c r="Q164"/>
  <c r="P164"/>
  <c r="M164"/>
  <c r="R163"/>
  <c r="Q163"/>
  <c r="P163"/>
  <c r="W163" s="1"/>
  <c r="Y163" s="1"/>
  <c r="M163"/>
  <c r="R162"/>
  <c r="Q162"/>
  <c r="P162"/>
  <c r="M162"/>
  <c r="R161"/>
  <c r="Q161"/>
  <c r="P161"/>
  <c r="W161" s="1"/>
  <c r="Y161" s="1"/>
  <c r="M161"/>
  <c r="R160"/>
  <c r="Q160"/>
  <c r="P160"/>
  <c r="W160" s="1"/>
  <c r="Y160" s="1"/>
  <c r="M160"/>
  <c r="R159"/>
  <c r="Q159"/>
  <c r="P159"/>
  <c r="W159" s="1"/>
  <c r="Y159" s="1"/>
  <c r="M159"/>
  <c r="W158"/>
  <c r="Y158" s="1"/>
  <c r="R158"/>
  <c r="Q158"/>
  <c r="P158"/>
  <c r="M158"/>
  <c r="R157"/>
  <c r="Q157"/>
  <c r="P157"/>
  <c r="W157" s="1"/>
  <c r="Y157" s="1"/>
  <c r="M157"/>
  <c r="R156"/>
  <c r="Q156"/>
  <c r="P156"/>
  <c r="M156"/>
  <c r="R155"/>
  <c r="Q155"/>
  <c r="P155"/>
  <c r="W155" s="1"/>
  <c r="Y155" s="1"/>
  <c r="M155"/>
  <c r="R154"/>
  <c r="Q154"/>
  <c r="P154"/>
  <c r="W154" s="1"/>
  <c r="Y154" s="1"/>
  <c r="M154"/>
  <c r="R153"/>
  <c r="Q153"/>
  <c r="P153"/>
  <c r="W153" s="1"/>
  <c r="Y153" s="1"/>
  <c r="R152"/>
  <c r="Q152"/>
  <c r="P152"/>
  <c r="W152" s="1"/>
  <c r="Y152" s="1"/>
  <c r="M152"/>
  <c r="R151"/>
  <c r="Q151"/>
  <c r="P151"/>
  <c r="W151" s="1"/>
  <c r="Y151" s="1"/>
  <c r="M151"/>
  <c r="R150"/>
  <c r="Q150"/>
  <c r="P150"/>
  <c r="W150" s="1"/>
  <c r="Y150" s="1"/>
  <c r="M150"/>
  <c r="R149"/>
  <c r="Q149"/>
  <c r="P149"/>
  <c r="M149"/>
  <c r="R148"/>
  <c r="Q148"/>
  <c r="P148"/>
  <c r="W148" s="1"/>
  <c r="Y148" s="1"/>
  <c r="M148"/>
  <c r="R147"/>
  <c r="Q147"/>
  <c r="P147"/>
  <c r="M147"/>
  <c r="R146"/>
  <c r="Q146"/>
  <c r="P146"/>
  <c r="W146" s="1"/>
  <c r="Y146" s="1"/>
  <c r="M146"/>
  <c r="R145"/>
  <c r="Q145"/>
  <c r="P145"/>
  <c r="W145" s="1"/>
  <c r="Y145" s="1"/>
  <c r="M145"/>
  <c r="R144"/>
  <c r="Q144"/>
  <c r="P144"/>
  <c r="W144" s="1"/>
  <c r="Y144" s="1"/>
  <c r="M144"/>
  <c r="R143"/>
  <c r="Q143"/>
  <c r="P143"/>
  <c r="W143" s="1"/>
  <c r="Y143" s="1"/>
  <c r="M143"/>
  <c r="R142"/>
  <c r="Q142"/>
  <c r="P142"/>
  <c r="W142" s="1"/>
  <c r="Y142" s="1"/>
  <c r="M142"/>
  <c r="R141"/>
  <c r="Q141"/>
  <c r="P141"/>
  <c r="M141"/>
  <c r="R140"/>
  <c r="Q140"/>
  <c r="P140"/>
  <c r="W140" s="1"/>
  <c r="Y140" s="1"/>
  <c r="M140"/>
  <c r="R139"/>
  <c r="Q139"/>
  <c r="P139"/>
  <c r="W139" s="1"/>
  <c r="Y139" s="1"/>
  <c r="M139"/>
  <c r="R138"/>
  <c r="Q138"/>
  <c r="P138"/>
  <c r="W138" s="1"/>
  <c r="Y138" s="1"/>
  <c r="M138"/>
  <c r="R137"/>
  <c r="Q137"/>
  <c r="P137"/>
  <c r="W137" s="1"/>
  <c r="Y137" s="1"/>
  <c r="M137"/>
  <c r="Z136"/>
  <c r="R136"/>
  <c r="Q136"/>
  <c r="P136"/>
  <c r="W136" s="1"/>
  <c r="Y136" s="1"/>
  <c r="AD136" s="1"/>
  <c r="M136"/>
  <c r="R135"/>
  <c r="Q135"/>
  <c r="V135" s="1"/>
  <c r="P135"/>
  <c r="W135" s="1"/>
  <c r="Y135" s="1"/>
  <c r="M135"/>
  <c r="W134"/>
  <c r="Y134" s="1"/>
  <c r="R134"/>
  <c r="Q134"/>
  <c r="P134"/>
  <c r="M134"/>
  <c r="V133"/>
  <c r="R133"/>
  <c r="Q133"/>
  <c r="P133"/>
  <c r="W133" s="1"/>
  <c r="Y133" s="1"/>
  <c r="M133"/>
  <c r="R132"/>
  <c r="V132" s="1"/>
  <c r="Q132"/>
  <c r="P132"/>
  <c r="W132" s="1"/>
  <c r="Y132" s="1"/>
  <c r="M132"/>
  <c r="R131"/>
  <c r="Q131"/>
  <c r="P131"/>
  <c r="W131" s="1"/>
  <c r="Y131" s="1"/>
  <c r="M131"/>
  <c r="R130"/>
  <c r="Q130"/>
  <c r="P130"/>
  <c r="W130" s="1"/>
  <c r="Y130" s="1"/>
  <c r="M130"/>
  <c r="R129"/>
  <c r="Q129"/>
  <c r="P129"/>
  <c r="W129" s="1"/>
  <c r="Y129" s="1"/>
  <c r="M129"/>
  <c r="R128"/>
  <c r="V128" s="1"/>
  <c r="Q128"/>
  <c r="P128"/>
  <c r="W128" s="1"/>
  <c r="Y128" s="1"/>
  <c r="M128"/>
  <c r="R127"/>
  <c r="Q127"/>
  <c r="P127"/>
  <c r="W127" s="1"/>
  <c r="Y127" s="1"/>
  <c r="M127"/>
  <c r="R126"/>
  <c r="Q126"/>
  <c r="P126"/>
  <c r="W126" s="1"/>
  <c r="Y126" s="1"/>
  <c r="M126"/>
  <c r="R125"/>
  <c r="Q125"/>
  <c r="P125"/>
  <c r="W125" s="1"/>
  <c r="Y125" s="1"/>
  <c r="M125"/>
  <c r="R124"/>
  <c r="Q124"/>
  <c r="P124"/>
  <c r="W124" s="1"/>
  <c r="Y124" s="1"/>
  <c r="M124"/>
  <c r="R123"/>
  <c r="Q123"/>
  <c r="P123"/>
  <c r="W123" s="1"/>
  <c r="Y123" s="1"/>
  <c r="M123"/>
  <c r="R122"/>
  <c r="Q122"/>
  <c r="P122"/>
  <c r="W122" s="1"/>
  <c r="Y122" s="1"/>
  <c r="M122"/>
  <c r="R121"/>
  <c r="Q121"/>
  <c r="P121"/>
  <c r="W121" s="1"/>
  <c r="Y121" s="1"/>
  <c r="M121"/>
  <c r="R120"/>
  <c r="V120" s="1"/>
  <c r="Q120"/>
  <c r="P120"/>
  <c r="W120" s="1"/>
  <c r="Y120" s="1"/>
  <c r="M120"/>
  <c r="R119"/>
  <c r="Q119"/>
  <c r="P119"/>
  <c r="W119" s="1"/>
  <c r="Y119" s="1"/>
  <c r="M119"/>
  <c r="R118"/>
  <c r="Q118"/>
  <c r="P118"/>
  <c r="W118" s="1"/>
  <c r="Y118" s="1"/>
  <c r="M118"/>
  <c r="R117"/>
  <c r="Q117"/>
  <c r="P117"/>
  <c r="W117" s="1"/>
  <c r="Y117" s="1"/>
  <c r="M117"/>
  <c r="R116"/>
  <c r="Q116"/>
  <c r="P116"/>
  <c r="W116" s="1"/>
  <c r="Y116" s="1"/>
  <c r="M116"/>
  <c r="R115"/>
  <c r="Q115"/>
  <c r="P115"/>
  <c r="W115" s="1"/>
  <c r="Y115" s="1"/>
  <c r="M115"/>
  <c r="R114"/>
  <c r="Q114"/>
  <c r="P114"/>
  <c r="W114" s="1"/>
  <c r="Y114" s="1"/>
  <c r="M114"/>
  <c r="R113"/>
  <c r="Q113"/>
  <c r="P113"/>
  <c r="W113" s="1"/>
  <c r="Y113" s="1"/>
  <c r="M113"/>
  <c r="R112"/>
  <c r="Q112"/>
  <c r="P112"/>
  <c r="W112" s="1"/>
  <c r="Y112" s="1"/>
  <c r="M112"/>
  <c r="R111"/>
  <c r="Q111"/>
  <c r="P111"/>
  <c r="W111" s="1"/>
  <c r="Y111" s="1"/>
  <c r="M111"/>
  <c r="R110"/>
  <c r="Q110"/>
  <c r="P110"/>
  <c r="W110" s="1"/>
  <c r="Y110" s="1"/>
  <c r="M110"/>
  <c r="R109"/>
  <c r="Q109"/>
  <c r="P109"/>
  <c r="W109" s="1"/>
  <c r="Y109" s="1"/>
  <c r="M109"/>
  <c r="R108"/>
  <c r="Q108"/>
  <c r="P108"/>
  <c r="W108" s="1"/>
  <c r="Y108" s="1"/>
  <c r="M108"/>
  <c r="R107"/>
  <c r="Q107"/>
  <c r="P107"/>
  <c r="W107" s="1"/>
  <c r="Y107" s="1"/>
  <c r="M107"/>
  <c r="R106"/>
  <c r="Q106"/>
  <c r="P106"/>
  <c r="W106" s="1"/>
  <c r="Y106" s="1"/>
  <c r="M106"/>
  <c r="R105"/>
  <c r="Q105"/>
  <c r="P105"/>
  <c r="W105" s="1"/>
  <c r="Y105" s="1"/>
  <c r="M105"/>
  <c r="R104"/>
  <c r="Q104"/>
  <c r="P104"/>
  <c r="W104" s="1"/>
  <c r="Y104" s="1"/>
  <c r="M104"/>
  <c r="R103"/>
  <c r="Q103"/>
  <c r="P103"/>
  <c r="W103" s="1"/>
  <c r="Y103" s="1"/>
  <c r="M103"/>
  <c r="R102"/>
  <c r="Q102"/>
  <c r="P102"/>
  <c r="W102" s="1"/>
  <c r="Y102" s="1"/>
  <c r="M102"/>
  <c r="R101"/>
  <c r="Q101"/>
  <c r="P101"/>
  <c r="W101" s="1"/>
  <c r="Y101" s="1"/>
  <c r="M101"/>
  <c r="R100"/>
  <c r="Q100"/>
  <c r="P100"/>
  <c r="W100" s="1"/>
  <c r="Y100" s="1"/>
  <c r="M100"/>
  <c r="R99"/>
  <c r="Q99"/>
  <c r="P99"/>
  <c r="W99" s="1"/>
  <c r="Y99" s="1"/>
  <c r="M99"/>
  <c r="R98"/>
  <c r="Q98"/>
  <c r="P98"/>
  <c r="W98" s="1"/>
  <c r="Y98" s="1"/>
  <c r="M98"/>
  <c r="R97"/>
  <c r="Q97"/>
  <c r="P97"/>
  <c r="W97" s="1"/>
  <c r="Y97" s="1"/>
  <c r="M97"/>
  <c r="R96"/>
  <c r="Q96"/>
  <c r="P96"/>
  <c r="W96" s="1"/>
  <c r="Y96" s="1"/>
  <c r="M96"/>
  <c r="R95"/>
  <c r="Q95"/>
  <c r="P95"/>
  <c r="W95" s="1"/>
  <c r="Y95" s="1"/>
  <c r="M95"/>
  <c r="R94"/>
  <c r="Q94"/>
  <c r="P94"/>
  <c r="W94" s="1"/>
  <c r="Y94" s="1"/>
  <c r="M94"/>
  <c r="R93"/>
  <c r="Q93"/>
  <c r="P93"/>
  <c r="W93" s="1"/>
  <c r="Y93" s="1"/>
  <c r="M93"/>
  <c r="R92"/>
  <c r="Q92"/>
  <c r="P92"/>
  <c r="W92" s="1"/>
  <c r="Y92" s="1"/>
  <c r="M92"/>
  <c r="R91"/>
  <c r="Q91"/>
  <c r="P91"/>
  <c r="W91" s="1"/>
  <c r="Y91" s="1"/>
  <c r="M91"/>
  <c r="R90"/>
  <c r="Q90"/>
  <c r="P90"/>
  <c r="W90" s="1"/>
  <c r="Y90" s="1"/>
  <c r="M90"/>
  <c r="R89"/>
  <c r="Q89"/>
  <c r="P89"/>
  <c r="W89" s="1"/>
  <c r="Y89" s="1"/>
  <c r="M89"/>
  <c r="R88"/>
  <c r="Q88"/>
  <c r="P88"/>
  <c r="W88" s="1"/>
  <c r="Y88" s="1"/>
  <c r="M88"/>
  <c r="V88" l="1"/>
  <c r="X88" s="1"/>
  <c r="Z88" s="1"/>
  <c r="AD88" s="1"/>
  <c r="AE88" s="1"/>
  <c r="V108"/>
  <c r="X108" s="1"/>
  <c r="Z108" s="1"/>
  <c r="AD108" s="1"/>
  <c r="AE108" s="1"/>
  <c r="V121"/>
  <c r="V193"/>
  <c r="X193" s="1"/>
  <c r="Z193" s="1"/>
  <c r="V237"/>
  <c r="X237" s="1"/>
  <c r="Z237" s="1"/>
  <c r="AD237" s="1"/>
  <c r="AE237" s="1"/>
  <c r="V265"/>
  <c r="X265" s="1"/>
  <c r="Z265" s="1"/>
  <c r="AD265" s="1"/>
  <c r="AE265" s="1"/>
  <c r="V267"/>
  <c r="X267" s="1"/>
  <c r="Z267" s="1"/>
  <c r="V146"/>
  <c r="X146" s="1"/>
  <c r="Z146" s="1"/>
  <c r="V89"/>
  <c r="X89" s="1"/>
  <c r="Z89" s="1"/>
  <c r="AD89" s="1"/>
  <c r="AE89" s="1"/>
  <c r="V91"/>
  <c r="X91" s="1"/>
  <c r="Z91" s="1"/>
  <c r="V101"/>
  <c r="X101" s="1"/>
  <c r="Z101" s="1"/>
  <c r="AD101" s="1"/>
  <c r="AE101" s="1"/>
  <c r="V148"/>
  <c r="X148" s="1"/>
  <c r="Z148" s="1"/>
  <c r="AD148" s="1"/>
  <c r="AE148" s="1"/>
  <c r="V189"/>
  <c r="X189" s="1"/>
  <c r="Z189" s="1"/>
  <c r="V96"/>
  <c r="X96" s="1"/>
  <c r="Z96" s="1"/>
  <c r="AD96" s="1"/>
  <c r="AE96" s="1"/>
  <c r="V100"/>
  <c r="X100" s="1"/>
  <c r="Z100" s="1"/>
  <c r="AD100" s="1"/>
  <c r="AE100" s="1"/>
  <c r="V103"/>
  <c r="X103" s="1"/>
  <c r="Z103" s="1"/>
  <c r="AD103" s="1"/>
  <c r="AE103" s="1"/>
  <c r="V109"/>
  <c r="V129"/>
  <c r="X129" s="1"/>
  <c r="Z129" s="1"/>
  <c r="AD129" s="1"/>
  <c r="AE129" s="1"/>
  <c r="V139"/>
  <c r="X139" s="1"/>
  <c r="Z139" s="1"/>
  <c r="AD139" s="1"/>
  <c r="AE139" s="1"/>
  <c r="V161"/>
  <c r="X161" s="1"/>
  <c r="Z161" s="1"/>
  <c r="AD161" s="1"/>
  <c r="AE161" s="1"/>
  <c r="V169"/>
  <c r="X169" s="1"/>
  <c r="Z169" s="1"/>
  <c r="V199"/>
  <c r="X199" s="1"/>
  <c r="Z199" s="1"/>
  <c r="AD199" s="1"/>
  <c r="AE199" s="1"/>
  <c r="V210"/>
  <c r="X210" s="1"/>
  <c r="Z210" s="1"/>
  <c r="V223"/>
  <c r="X223" s="1"/>
  <c r="Z223" s="1"/>
  <c r="V239"/>
  <c r="X239" s="1"/>
  <c r="Z239" s="1"/>
  <c r="AD239" s="1"/>
  <c r="AE239" s="1"/>
  <c r="V245"/>
  <c r="X245" s="1"/>
  <c r="Z245" s="1"/>
  <c r="V279"/>
  <c r="X279" s="1"/>
  <c r="Z279" s="1"/>
  <c r="AD279" s="1"/>
  <c r="AE279" s="1"/>
  <c r="V150"/>
  <c r="X150" s="1"/>
  <c r="Z150" s="1"/>
  <c r="AD150" s="1"/>
  <c r="AE150" s="1"/>
  <c r="V185"/>
  <c r="X185" s="1"/>
  <c r="Z185" s="1"/>
  <c r="AD185" s="1"/>
  <c r="AE185" s="1"/>
  <c r="V187"/>
  <c r="X187" s="1"/>
  <c r="Z187" s="1"/>
  <c r="V194"/>
  <c r="X194" s="1"/>
  <c r="Z194" s="1"/>
  <c r="V209"/>
  <c r="X209" s="1"/>
  <c r="Z209" s="1"/>
  <c r="AD209" s="1"/>
  <c r="AE209" s="1"/>
  <c r="V231"/>
  <c r="X231" s="1"/>
  <c r="Z231" s="1"/>
  <c r="V250"/>
  <c r="X250" s="1"/>
  <c r="Z250" s="1"/>
  <c r="AD250" s="1"/>
  <c r="AE250" s="1"/>
  <c r="V97"/>
  <c r="X97" s="1"/>
  <c r="Z97" s="1"/>
  <c r="AD97" s="1"/>
  <c r="AE97" s="1"/>
  <c r="V123"/>
  <c r="X123" s="1"/>
  <c r="Z123" s="1"/>
  <c r="AD123" s="1"/>
  <c r="AE123" s="1"/>
  <c r="V163"/>
  <c r="X163" s="1"/>
  <c r="Z163" s="1"/>
  <c r="AD163" s="1"/>
  <c r="AE163" s="1"/>
  <c r="V165"/>
  <c r="X165" s="1"/>
  <c r="Z165" s="1"/>
  <c r="AD165" s="1"/>
  <c r="AE165" s="1"/>
  <c r="V202"/>
  <c r="V255"/>
  <c r="X255" s="1"/>
  <c r="Z255" s="1"/>
  <c r="V271"/>
  <c r="X271" s="1"/>
  <c r="Z271" s="1"/>
  <c r="AD271" s="1"/>
  <c r="AE271" s="1"/>
  <c r="V93"/>
  <c r="X93" s="1"/>
  <c r="Z93" s="1"/>
  <c r="AD93" s="1"/>
  <c r="AE93" s="1"/>
  <c r="V113"/>
  <c r="V125"/>
  <c r="V140"/>
  <c r="X140" s="1"/>
  <c r="Z140" s="1"/>
  <c r="AD140" s="1"/>
  <c r="V142"/>
  <c r="X142" s="1"/>
  <c r="Z142" s="1"/>
  <c r="AD142" s="1"/>
  <c r="V147"/>
  <c r="V152"/>
  <c r="X152" s="1"/>
  <c r="Z152" s="1"/>
  <c r="V153"/>
  <c r="X153" s="1"/>
  <c r="Z153" s="1"/>
  <c r="AD153" s="1"/>
  <c r="AE153" s="1"/>
  <c r="V157"/>
  <c r="X157" s="1"/>
  <c r="Z157" s="1"/>
  <c r="AD157" s="1"/>
  <c r="AE157" s="1"/>
  <c r="V162"/>
  <c r="X162" s="1"/>
  <c r="Z162" s="1"/>
  <c r="AD179"/>
  <c r="W202"/>
  <c r="Y202" s="1"/>
  <c r="V207"/>
  <c r="X207" s="1"/>
  <c r="Z207" s="1"/>
  <c r="AD207" s="1"/>
  <c r="AE207" s="1"/>
  <c r="V215"/>
  <c r="X215" s="1"/>
  <c r="Z215" s="1"/>
  <c r="AD215" s="1"/>
  <c r="AE215" s="1"/>
  <c r="V218"/>
  <c r="V233"/>
  <c r="X233" s="1"/>
  <c r="Z233" s="1"/>
  <c r="V235"/>
  <c r="X235" s="1"/>
  <c r="Z235" s="1"/>
  <c r="AD235" s="1"/>
  <c r="AE235" s="1"/>
  <c r="W250"/>
  <c r="Y250" s="1"/>
  <c r="V257"/>
  <c r="X257" s="1"/>
  <c r="Z257" s="1"/>
  <c r="AD257" s="1"/>
  <c r="AE257" s="1"/>
  <c r="V259"/>
  <c r="X259" s="1"/>
  <c r="Z259" s="1"/>
  <c r="AD259" s="1"/>
  <c r="V261"/>
  <c r="X261" s="1"/>
  <c r="Z261" s="1"/>
  <c r="AD261" s="1"/>
  <c r="AE261" s="1"/>
  <c r="V273"/>
  <c r="X273" s="1"/>
  <c r="Z273" s="1"/>
  <c r="AD273" s="1"/>
  <c r="AE273" s="1"/>
  <c r="V281"/>
  <c r="V285"/>
  <c r="X285" s="1"/>
  <c r="Z285" s="1"/>
  <c r="AD285" s="1"/>
  <c r="AE285" s="1"/>
  <c r="V92"/>
  <c r="X92" s="1"/>
  <c r="Z92" s="1"/>
  <c r="AD92" s="1"/>
  <c r="AE92" s="1"/>
  <c r="V105"/>
  <c r="V107"/>
  <c r="X107" s="1"/>
  <c r="Z107" s="1"/>
  <c r="V112"/>
  <c r="X112" s="1"/>
  <c r="Z112" s="1"/>
  <c r="AD112" s="1"/>
  <c r="AE112" s="1"/>
  <c r="V117"/>
  <c r="X117" s="1"/>
  <c r="Z117" s="1"/>
  <c r="AD117" s="1"/>
  <c r="AE117" s="1"/>
  <c r="V119"/>
  <c r="V124"/>
  <c r="X124" s="1"/>
  <c r="Z124" s="1"/>
  <c r="AD124" s="1"/>
  <c r="AE124" s="1"/>
  <c r="V138"/>
  <c r="X138" s="1"/>
  <c r="Z138" s="1"/>
  <c r="AD138" s="1"/>
  <c r="AE138" s="1"/>
  <c r="V144"/>
  <c r="X144" s="1"/>
  <c r="Z144" s="1"/>
  <c r="AD144" s="1"/>
  <c r="AE144" s="1"/>
  <c r="V159"/>
  <c r="X159" s="1"/>
  <c r="Z159" s="1"/>
  <c r="AD159" s="1"/>
  <c r="V173"/>
  <c r="X173" s="1"/>
  <c r="Z173" s="1"/>
  <c r="AD173" s="1"/>
  <c r="AE173" s="1"/>
  <c r="V175"/>
  <c r="X175" s="1"/>
  <c r="Z175" s="1"/>
  <c r="AD175" s="1"/>
  <c r="V181"/>
  <c r="X181" s="1"/>
  <c r="Z181" s="1"/>
  <c r="AD181" s="1"/>
  <c r="AE181" s="1"/>
  <c r="V183"/>
  <c r="X183" s="1"/>
  <c r="Z183" s="1"/>
  <c r="V186"/>
  <c r="AD193"/>
  <c r="AE193" s="1"/>
  <c r="V201"/>
  <c r="X201" s="1"/>
  <c r="Z201" s="1"/>
  <c r="AD201" s="1"/>
  <c r="AE201" s="1"/>
  <c r="V203"/>
  <c r="X203" s="1"/>
  <c r="Z203" s="1"/>
  <c r="AD203" s="1"/>
  <c r="W218"/>
  <c r="Y218" s="1"/>
  <c r="V225"/>
  <c r="X225" s="1"/>
  <c r="Z225" s="1"/>
  <c r="AD225" s="1"/>
  <c r="AE225" s="1"/>
  <c r="V227"/>
  <c r="X227" s="1"/>
  <c r="Z227" s="1"/>
  <c r="V229"/>
  <c r="X229" s="1"/>
  <c r="Z229" s="1"/>
  <c r="V241"/>
  <c r="X241" s="1"/>
  <c r="Z241" s="1"/>
  <c r="AD241" s="1"/>
  <c r="AE241" s="1"/>
  <c r="V243"/>
  <c r="X243" s="1"/>
  <c r="Z243" s="1"/>
  <c r="AD243" s="1"/>
  <c r="V249"/>
  <c r="X249" s="1"/>
  <c r="Z249" s="1"/>
  <c r="AD249" s="1"/>
  <c r="AE249" s="1"/>
  <c r="V251"/>
  <c r="X251" s="1"/>
  <c r="Z251" s="1"/>
  <c r="AD251" s="1"/>
  <c r="AE251" s="1"/>
  <c r="V253"/>
  <c r="X253" s="1"/>
  <c r="Z253" s="1"/>
  <c r="AD253" s="1"/>
  <c r="V258"/>
  <c r="X258" s="1"/>
  <c r="Z258" s="1"/>
  <c r="V263"/>
  <c r="X263" s="1"/>
  <c r="Z263" s="1"/>
  <c r="V266"/>
  <c r="X266" s="1"/>
  <c r="Z266" s="1"/>
  <c r="AD266" s="1"/>
  <c r="AE266" s="1"/>
  <c r="V274"/>
  <c r="X274" s="1"/>
  <c r="Z274" s="1"/>
  <c r="AE91"/>
  <c r="AD91"/>
  <c r="V95"/>
  <c r="V115"/>
  <c r="V127"/>
  <c r="X127" s="1"/>
  <c r="Z127" s="1"/>
  <c r="AD127" s="1"/>
  <c r="AE127" s="1"/>
  <c r="V155"/>
  <c r="X155" s="1"/>
  <c r="Z155" s="1"/>
  <c r="V167"/>
  <c r="X167" s="1"/>
  <c r="Z167" s="1"/>
  <c r="V170"/>
  <c r="X170" s="1"/>
  <c r="Z170" s="1"/>
  <c r="AD170" s="1"/>
  <c r="AE170" s="1"/>
  <c r="V178"/>
  <c r="X178" s="1"/>
  <c r="Z178" s="1"/>
  <c r="V191"/>
  <c r="X191" s="1"/>
  <c r="Z191" s="1"/>
  <c r="V205"/>
  <c r="X205" s="1"/>
  <c r="Z205" s="1"/>
  <c r="AD205" s="1"/>
  <c r="V213"/>
  <c r="X213" s="1"/>
  <c r="Z213" s="1"/>
  <c r="AD213" s="1"/>
  <c r="AE213" s="1"/>
  <c r="V275"/>
  <c r="X275" s="1"/>
  <c r="Z275" s="1"/>
  <c r="AD275" s="1"/>
  <c r="AE275" s="1"/>
  <c r="V283"/>
  <c r="X283" s="1"/>
  <c r="Z283" s="1"/>
  <c r="AD283" s="1"/>
  <c r="AE283" s="1"/>
  <c r="V99"/>
  <c r="V104"/>
  <c r="AD107"/>
  <c r="AE107" s="1"/>
  <c r="V111"/>
  <c r="X111" s="1"/>
  <c r="Z111" s="1"/>
  <c r="AD111" s="1"/>
  <c r="AE111" s="1"/>
  <c r="V116"/>
  <c r="X116" s="1"/>
  <c r="Z116" s="1"/>
  <c r="AD116" s="1"/>
  <c r="AE116" s="1"/>
  <c r="V131"/>
  <c r="V136"/>
  <c r="AE136" s="1"/>
  <c r="AD146"/>
  <c r="AE146" s="1"/>
  <c r="V154"/>
  <c r="X154" s="1"/>
  <c r="Z154" s="1"/>
  <c r="AD154" s="1"/>
  <c r="AE154" s="1"/>
  <c r="V171"/>
  <c r="X171" s="1"/>
  <c r="Z171" s="1"/>
  <c r="AD171" s="1"/>
  <c r="AE171" s="1"/>
  <c r="AD177"/>
  <c r="AE177" s="1"/>
  <c r="V195"/>
  <c r="X195" s="1"/>
  <c r="Z195" s="1"/>
  <c r="AD195" s="1"/>
  <c r="AE195" s="1"/>
  <c r="V197"/>
  <c r="X197" s="1"/>
  <c r="Z197" s="1"/>
  <c r="V211"/>
  <c r="X211" s="1"/>
  <c r="Z211" s="1"/>
  <c r="AD211" s="1"/>
  <c r="V219"/>
  <c r="X219" s="1"/>
  <c r="Z219" s="1"/>
  <c r="AD219" s="1"/>
  <c r="AE219" s="1"/>
  <c r="V221"/>
  <c r="X221" s="1"/>
  <c r="Z221" s="1"/>
  <c r="AD221" s="1"/>
  <c r="AE221" s="1"/>
  <c r="V226"/>
  <c r="X226" s="1"/>
  <c r="Z226" s="1"/>
  <c r="V234"/>
  <c r="V242"/>
  <c r="X242" s="1"/>
  <c r="Z242" s="1"/>
  <c r="V269"/>
  <c r="X269" s="1"/>
  <c r="Z269" s="1"/>
  <c r="AD269" s="1"/>
  <c r="V277"/>
  <c r="X277" s="1"/>
  <c r="Z277" s="1"/>
  <c r="V282"/>
  <c r="X282" s="1"/>
  <c r="Z282" s="1"/>
  <c r="AD282" s="1"/>
  <c r="AE282" s="1"/>
  <c r="X104"/>
  <c r="Z104" s="1"/>
  <c r="AD104" s="1"/>
  <c r="AE104" s="1"/>
  <c r="X128"/>
  <c r="Z128" s="1"/>
  <c r="AD128" s="1"/>
  <c r="AE128" s="1"/>
  <c r="X120"/>
  <c r="Z120" s="1"/>
  <c r="X132"/>
  <c r="Z132" s="1"/>
  <c r="AD132" s="1"/>
  <c r="AE132" s="1"/>
  <c r="AD120"/>
  <c r="AE120" s="1"/>
  <c r="X109"/>
  <c r="Z109" s="1"/>
  <c r="AD109" s="1"/>
  <c r="AE109" s="1"/>
  <c r="X125"/>
  <c r="Z125" s="1"/>
  <c r="AD125" s="1"/>
  <c r="AE125" s="1"/>
  <c r="X133"/>
  <c r="Z133" s="1"/>
  <c r="AD133" s="1"/>
  <c r="AE133" s="1"/>
  <c r="V180"/>
  <c r="W180"/>
  <c r="Y180" s="1"/>
  <c r="V212"/>
  <c r="W212"/>
  <c r="Y212" s="1"/>
  <c r="V244"/>
  <c r="W244"/>
  <c r="Y244" s="1"/>
  <c r="V276"/>
  <c r="W276"/>
  <c r="Y276" s="1"/>
  <c r="V141"/>
  <c r="W141"/>
  <c r="Y141" s="1"/>
  <c r="V156"/>
  <c r="W156"/>
  <c r="Y156" s="1"/>
  <c r="X186"/>
  <c r="Z186" s="1"/>
  <c r="AD186" s="1"/>
  <c r="AE186" s="1"/>
  <c r="V188"/>
  <c r="W188"/>
  <c r="Y188" s="1"/>
  <c r="X218"/>
  <c r="Z218" s="1"/>
  <c r="V220"/>
  <c r="W220"/>
  <c r="Y220" s="1"/>
  <c r="V252"/>
  <c r="W252"/>
  <c r="Y252" s="1"/>
  <c r="V284"/>
  <c r="W284"/>
  <c r="Y284" s="1"/>
  <c r="X95"/>
  <c r="Z95" s="1"/>
  <c r="AD95" s="1"/>
  <c r="AE95" s="1"/>
  <c r="X119"/>
  <c r="Z119" s="1"/>
  <c r="AD119" s="1"/>
  <c r="AE119" s="1"/>
  <c r="X135"/>
  <c r="Z135" s="1"/>
  <c r="AD135" s="1"/>
  <c r="AE135" s="1"/>
  <c r="AD227"/>
  <c r="AE227" s="1"/>
  <c r="V90"/>
  <c r="V98"/>
  <c r="V106"/>
  <c r="V114"/>
  <c r="V122"/>
  <c r="V130"/>
  <c r="V137"/>
  <c r="AD169"/>
  <c r="W178"/>
  <c r="Y178" s="1"/>
  <c r="AE179"/>
  <c r="W210"/>
  <c r="Y210" s="1"/>
  <c r="AD233"/>
  <c r="W242"/>
  <c r="Y242" s="1"/>
  <c r="AD267"/>
  <c r="AE267" s="1"/>
  <c r="W274"/>
  <c r="Y274" s="1"/>
  <c r="X105"/>
  <c r="Z105" s="1"/>
  <c r="AD105" s="1"/>
  <c r="AE105" s="1"/>
  <c r="X113"/>
  <c r="Z113" s="1"/>
  <c r="AD113" s="1"/>
  <c r="AE113" s="1"/>
  <c r="X121"/>
  <c r="Z121" s="1"/>
  <c r="AD121" s="1"/>
  <c r="AE121" s="1"/>
  <c r="X147"/>
  <c r="Z147" s="1"/>
  <c r="V149"/>
  <c r="W149"/>
  <c r="Y149" s="1"/>
  <c r="V164"/>
  <c r="W164"/>
  <c r="Y164" s="1"/>
  <c r="V196"/>
  <c r="W196"/>
  <c r="Y196" s="1"/>
  <c r="V228"/>
  <c r="W228"/>
  <c r="Y228" s="1"/>
  <c r="V260"/>
  <c r="W260"/>
  <c r="Y260" s="1"/>
  <c r="V172"/>
  <c r="W172"/>
  <c r="Y172" s="1"/>
  <c r="X202"/>
  <c r="Z202" s="1"/>
  <c r="V204"/>
  <c r="W204"/>
  <c r="Y204" s="1"/>
  <c r="X234"/>
  <c r="Z234" s="1"/>
  <c r="AD234" s="1"/>
  <c r="AE234" s="1"/>
  <c r="V236"/>
  <c r="W236"/>
  <c r="Y236" s="1"/>
  <c r="V268"/>
  <c r="W268"/>
  <c r="Y268" s="1"/>
  <c r="AE169"/>
  <c r="V94"/>
  <c r="V102"/>
  <c r="V110"/>
  <c r="V118"/>
  <c r="V126"/>
  <c r="V134"/>
  <c r="W147"/>
  <c r="Y147" s="1"/>
  <c r="AD155"/>
  <c r="AE155" s="1"/>
  <c r="W162"/>
  <c r="Y162" s="1"/>
  <c r="AD187"/>
  <c r="AE187" s="1"/>
  <c r="W194"/>
  <c r="Y194" s="1"/>
  <c r="X217"/>
  <c r="Z217" s="1"/>
  <c r="AD217" s="1"/>
  <c r="AE217" s="1"/>
  <c r="W226"/>
  <c r="Y226" s="1"/>
  <c r="W258"/>
  <c r="Y258" s="1"/>
  <c r="X281"/>
  <c r="Z281" s="1"/>
  <c r="AD281" s="1"/>
  <c r="AE281" s="1"/>
  <c r="V143"/>
  <c r="V151"/>
  <c r="V158"/>
  <c r="V166"/>
  <c r="V174"/>
  <c r="V182"/>
  <c r="AD189"/>
  <c r="V190"/>
  <c r="AD197"/>
  <c r="AE197" s="1"/>
  <c r="V198"/>
  <c r="V206"/>
  <c r="V214"/>
  <c r="V222"/>
  <c r="AD229"/>
  <c r="AE229" s="1"/>
  <c r="V230"/>
  <c r="V238"/>
  <c r="AD245"/>
  <c r="AE245" s="1"/>
  <c r="V246"/>
  <c r="V254"/>
  <c r="V262"/>
  <c r="V270"/>
  <c r="AD277"/>
  <c r="AE277" s="1"/>
  <c r="V278"/>
  <c r="V145"/>
  <c r="AD152"/>
  <c r="AE152" s="1"/>
  <c r="V160"/>
  <c r="AD167"/>
  <c r="AE167" s="1"/>
  <c r="V168"/>
  <c r="V176"/>
  <c r="AD183"/>
  <c r="AE183" s="1"/>
  <c r="V184"/>
  <c r="AD191"/>
  <c r="AE191" s="1"/>
  <c r="V192"/>
  <c r="V200"/>
  <c r="V208"/>
  <c r="V216"/>
  <c r="AD223"/>
  <c r="V224"/>
  <c r="AD231"/>
  <c r="AE231" s="1"/>
  <c r="V232"/>
  <c r="V240"/>
  <c r="AD247"/>
  <c r="AE247" s="1"/>
  <c r="V248"/>
  <c r="AD255"/>
  <c r="AE255" s="1"/>
  <c r="V256"/>
  <c r="AD263"/>
  <c r="AE263" s="1"/>
  <c r="V264"/>
  <c r="V272"/>
  <c r="V280"/>
  <c r="AE189" l="1"/>
  <c r="AE243"/>
  <c r="AE253"/>
  <c r="AD218"/>
  <c r="AE218" s="1"/>
  <c r="AD258"/>
  <c r="AE258" s="1"/>
  <c r="AE223"/>
  <c r="AD147"/>
  <c r="AE147" s="1"/>
  <c r="AD194"/>
  <c r="AE194" s="1"/>
  <c r="AE175"/>
  <c r="AD202"/>
  <c r="AE202" s="1"/>
  <c r="X99"/>
  <c r="Z99" s="1"/>
  <c r="AD99" s="1"/>
  <c r="AE99" s="1"/>
  <c r="AE159"/>
  <c r="AE259"/>
  <c r="AD162"/>
  <c r="AE162" s="1"/>
  <c r="AE233"/>
  <c r="AE140"/>
  <c r="AE211"/>
  <c r="X115"/>
  <c r="Z115" s="1"/>
  <c r="AD115" s="1"/>
  <c r="AE115" s="1"/>
  <c r="X131"/>
  <c r="Z131" s="1"/>
  <c r="AD131" s="1"/>
  <c r="AE131" s="1"/>
  <c r="AD226"/>
  <c r="AE226" s="1"/>
  <c r="AE269"/>
  <c r="AE142"/>
  <c r="AE205"/>
  <c r="AE203"/>
  <c r="X145"/>
  <c r="Z145" s="1"/>
  <c r="AD145" s="1"/>
  <c r="AE145" s="1"/>
  <c r="X94"/>
  <c r="Z94" s="1"/>
  <c r="AD94" s="1"/>
  <c r="AE94" s="1"/>
  <c r="AE114"/>
  <c r="X114"/>
  <c r="Z114" s="1"/>
  <c r="AD114" s="1"/>
  <c r="X276"/>
  <c r="Z276" s="1"/>
  <c r="AD276" s="1"/>
  <c r="AE276" s="1"/>
  <c r="X212"/>
  <c r="Z212" s="1"/>
  <c r="X280"/>
  <c r="Z280" s="1"/>
  <c r="AD280" s="1"/>
  <c r="AE280" s="1"/>
  <c r="X248"/>
  <c r="Z248" s="1"/>
  <c r="AD248" s="1"/>
  <c r="AE248" s="1"/>
  <c r="X232"/>
  <c r="Z232" s="1"/>
  <c r="AD232" s="1"/>
  <c r="AE232" s="1"/>
  <c r="X216"/>
  <c r="Z216" s="1"/>
  <c r="AD216" s="1"/>
  <c r="AE216" s="1"/>
  <c r="X200"/>
  <c r="Z200" s="1"/>
  <c r="AD200" s="1"/>
  <c r="AE200" s="1"/>
  <c r="X168"/>
  <c r="Z168" s="1"/>
  <c r="AD168" s="1"/>
  <c r="AE168" s="1"/>
  <c r="X278"/>
  <c r="Z278" s="1"/>
  <c r="AD278" s="1"/>
  <c r="AE278" s="1"/>
  <c r="AE262"/>
  <c r="X262"/>
  <c r="Z262" s="1"/>
  <c r="AD262" s="1"/>
  <c r="X246"/>
  <c r="Z246" s="1"/>
  <c r="AD246" s="1"/>
  <c r="AE246" s="1"/>
  <c r="X230"/>
  <c r="Z230" s="1"/>
  <c r="AD230" s="1"/>
  <c r="AE230" s="1"/>
  <c r="X214"/>
  <c r="Z214" s="1"/>
  <c r="AD214" s="1"/>
  <c r="AE214" s="1"/>
  <c r="AE198"/>
  <c r="X198"/>
  <c r="Z198" s="1"/>
  <c r="AD198" s="1"/>
  <c r="X182"/>
  <c r="Z182" s="1"/>
  <c r="AD182" s="1"/>
  <c r="AE182" s="1"/>
  <c r="X166"/>
  <c r="Z166" s="1"/>
  <c r="AD166" s="1"/>
  <c r="AE166" s="1"/>
  <c r="X151"/>
  <c r="Z151" s="1"/>
  <c r="AD151" s="1"/>
  <c r="AE151" s="1"/>
  <c r="X134"/>
  <c r="Z134" s="1"/>
  <c r="AD134" s="1"/>
  <c r="AE134" s="1"/>
  <c r="X102"/>
  <c r="Z102" s="1"/>
  <c r="AD102" s="1"/>
  <c r="AE102" s="1"/>
  <c r="X122"/>
  <c r="Z122" s="1"/>
  <c r="AD122" s="1"/>
  <c r="AE122" s="1"/>
  <c r="X90"/>
  <c r="Z90" s="1"/>
  <c r="AD90" s="1"/>
  <c r="AE90" s="1"/>
  <c r="X110"/>
  <c r="Z110" s="1"/>
  <c r="AD110" s="1"/>
  <c r="AE110" s="1"/>
  <c r="X130"/>
  <c r="Z130" s="1"/>
  <c r="AD130" s="1"/>
  <c r="AE130" s="1"/>
  <c r="X98"/>
  <c r="Z98" s="1"/>
  <c r="AD98" s="1"/>
  <c r="AE98" s="1"/>
  <c r="X284"/>
  <c r="Z284" s="1"/>
  <c r="AD284" s="1"/>
  <c r="AE284" s="1"/>
  <c r="X252"/>
  <c r="Z252" s="1"/>
  <c r="AD252" s="1"/>
  <c r="AE252" s="1"/>
  <c r="X220"/>
  <c r="Z220" s="1"/>
  <c r="AD220" s="1"/>
  <c r="AE220" s="1"/>
  <c r="X188"/>
  <c r="Z188" s="1"/>
  <c r="AD188" s="1"/>
  <c r="AE188" s="1"/>
  <c r="X156"/>
  <c r="Z156" s="1"/>
  <c r="AD156" s="1"/>
  <c r="AE156" s="1"/>
  <c r="X141"/>
  <c r="Z141" s="1"/>
  <c r="AD141" s="1"/>
  <c r="AE141" s="1"/>
  <c r="AD212"/>
  <c r="AE212" s="1"/>
  <c r="AD274"/>
  <c r="AE274" s="1"/>
  <c r="AD242"/>
  <c r="AE242" s="1"/>
  <c r="AD210"/>
  <c r="AE210" s="1"/>
  <c r="AD178"/>
  <c r="AE178" s="1"/>
  <c r="X126"/>
  <c r="Z126" s="1"/>
  <c r="AD126" s="1"/>
  <c r="AE126" s="1"/>
  <c r="X244"/>
  <c r="Z244" s="1"/>
  <c r="AD244" s="1"/>
  <c r="AE244" s="1"/>
  <c r="X180"/>
  <c r="Z180" s="1"/>
  <c r="AD180" s="1"/>
  <c r="AE180" s="1"/>
  <c r="X264"/>
  <c r="Z264" s="1"/>
  <c r="AD264" s="1"/>
  <c r="AE264" s="1"/>
  <c r="X184"/>
  <c r="Z184" s="1"/>
  <c r="AD184" s="1"/>
  <c r="AE184" s="1"/>
  <c r="X272"/>
  <c r="Z272" s="1"/>
  <c r="AD272" s="1"/>
  <c r="AE272" s="1"/>
  <c r="X256"/>
  <c r="Z256" s="1"/>
  <c r="AD256" s="1"/>
  <c r="AE256" s="1"/>
  <c r="X240"/>
  <c r="Z240" s="1"/>
  <c r="AD240" s="1"/>
  <c r="AE240" s="1"/>
  <c r="X224"/>
  <c r="Z224" s="1"/>
  <c r="AD224" s="1"/>
  <c r="AE224" s="1"/>
  <c r="X208"/>
  <c r="Z208" s="1"/>
  <c r="AD208" s="1"/>
  <c r="AE208" s="1"/>
  <c r="X192"/>
  <c r="Z192" s="1"/>
  <c r="AD192" s="1"/>
  <c r="AE192" s="1"/>
  <c r="X176"/>
  <c r="Z176" s="1"/>
  <c r="AD176" s="1"/>
  <c r="AE176" s="1"/>
  <c r="X160"/>
  <c r="Z160" s="1"/>
  <c r="AD160" s="1"/>
  <c r="AE160" s="1"/>
  <c r="X270"/>
  <c r="Z270" s="1"/>
  <c r="AD270" s="1"/>
  <c r="AE270" s="1"/>
  <c r="X254"/>
  <c r="Z254" s="1"/>
  <c r="AD254" s="1"/>
  <c r="AE254" s="1"/>
  <c r="X238"/>
  <c r="Z238" s="1"/>
  <c r="AD238" s="1"/>
  <c r="AE238" s="1"/>
  <c r="X222"/>
  <c r="Z222" s="1"/>
  <c r="AD222" s="1"/>
  <c r="AE222" s="1"/>
  <c r="X206"/>
  <c r="Z206" s="1"/>
  <c r="AD206" s="1"/>
  <c r="AE206" s="1"/>
  <c r="AE190"/>
  <c r="X190"/>
  <c r="Z190" s="1"/>
  <c r="AD190" s="1"/>
  <c r="X174"/>
  <c r="Z174" s="1"/>
  <c r="AD174" s="1"/>
  <c r="AE174" s="1"/>
  <c r="X158"/>
  <c r="Z158" s="1"/>
  <c r="AD158" s="1"/>
  <c r="AE158" s="1"/>
  <c r="X143"/>
  <c r="Z143" s="1"/>
  <c r="AD143" s="1"/>
  <c r="AE143" s="1"/>
  <c r="X118"/>
  <c r="Z118" s="1"/>
  <c r="AD118" s="1"/>
  <c r="AE118" s="1"/>
  <c r="X268"/>
  <c r="Z268" s="1"/>
  <c r="AD268" s="1"/>
  <c r="AE268" s="1"/>
  <c r="X236"/>
  <c r="Z236" s="1"/>
  <c r="AD236" s="1"/>
  <c r="AE236" s="1"/>
  <c r="X204"/>
  <c r="Z204" s="1"/>
  <c r="AD204" s="1"/>
  <c r="AE204" s="1"/>
  <c r="X172"/>
  <c r="Z172" s="1"/>
  <c r="AD172" s="1"/>
  <c r="AE172" s="1"/>
  <c r="X260"/>
  <c r="Z260" s="1"/>
  <c r="AD260" s="1"/>
  <c r="AE260" s="1"/>
  <c r="X228"/>
  <c r="Z228" s="1"/>
  <c r="AD228" s="1"/>
  <c r="AE228" s="1"/>
  <c r="X196"/>
  <c r="Z196" s="1"/>
  <c r="AD196" s="1"/>
  <c r="AE196" s="1"/>
  <c r="X164"/>
  <c r="Z164" s="1"/>
  <c r="AD164" s="1"/>
  <c r="AE164" s="1"/>
  <c r="X149"/>
  <c r="Z149" s="1"/>
  <c r="X137"/>
  <c r="Z137" s="1"/>
  <c r="AD137" s="1"/>
  <c r="AE137" s="1"/>
  <c r="X106"/>
  <c r="Z106" s="1"/>
  <c r="AD106" s="1"/>
  <c r="AE106" s="1"/>
  <c r="AD149"/>
  <c r="AE149" s="1"/>
  <c r="AK87" l="1"/>
  <c r="S87"/>
  <c r="R87"/>
  <c r="Q87"/>
  <c r="P87"/>
  <c r="M87"/>
  <c r="AK86"/>
  <c r="S86"/>
  <c r="R86"/>
  <c r="Q86"/>
  <c r="P86"/>
  <c r="T86" s="1"/>
  <c r="M86"/>
  <c r="AK85"/>
  <c r="Z85"/>
  <c r="S85"/>
  <c r="R85"/>
  <c r="Q85"/>
  <c r="P85"/>
  <c r="M85"/>
  <c r="AK84"/>
  <c r="S84"/>
  <c r="R84"/>
  <c r="Q84"/>
  <c r="P84"/>
  <c r="M84"/>
  <c r="AK83"/>
  <c r="S83"/>
  <c r="R83"/>
  <c r="Q83"/>
  <c r="P83"/>
  <c r="M83"/>
  <c r="AK82"/>
  <c r="S82"/>
  <c r="R82"/>
  <c r="Q82"/>
  <c r="P82"/>
  <c r="T82" s="1"/>
  <c r="M82"/>
  <c r="AK81"/>
  <c r="S81"/>
  <c r="R81"/>
  <c r="Q81"/>
  <c r="P81"/>
  <c r="T81" s="1"/>
  <c r="M81"/>
  <c r="AK80"/>
  <c r="S80"/>
  <c r="R80"/>
  <c r="Q80"/>
  <c r="P80"/>
  <c r="T80" s="1"/>
  <c r="M80"/>
  <c r="AK79"/>
  <c r="S79"/>
  <c r="R79"/>
  <c r="Q79"/>
  <c r="P79"/>
  <c r="T79" s="1"/>
  <c r="M79"/>
  <c r="AK78"/>
  <c r="S78"/>
  <c r="R78"/>
  <c r="Q78"/>
  <c r="P78"/>
  <c r="T78" s="1"/>
  <c r="M78"/>
  <c r="AK77"/>
  <c r="S77"/>
  <c r="R77"/>
  <c r="Q77"/>
  <c r="P77"/>
  <c r="T77" s="1"/>
  <c r="M77"/>
  <c r="AK76"/>
  <c r="S76"/>
  <c r="R76"/>
  <c r="Q76"/>
  <c r="P76"/>
  <c r="M76"/>
  <c r="AK75"/>
  <c r="S75"/>
  <c r="R75"/>
  <c r="Q75"/>
  <c r="P75"/>
  <c r="M75"/>
  <c r="AK74"/>
  <c r="S74"/>
  <c r="R74"/>
  <c r="Q74"/>
  <c r="P74"/>
  <c r="T74" s="1"/>
  <c r="M74"/>
  <c r="AK73"/>
  <c r="S73"/>
  <c r="R73"/>
  <c r="Q73"/>
  <c r="P73"/>
  <c r="T73" s="1"/>
  <c r="M73"/>
  <c r="AK72"/>
  <c r="S72"/>
  <c r="R72"/>
  <c r="Q72"/>
  <c r="P72"/>
  <c r="T72" s="1"/>
  <c r="M72"/>
  <c r="T71"/>
  <c r="S71"/>
  <c r="R71"/>
  <c r="Q71"/>
  <c r="P71"/>
  <c r="W71" s="1"/>
  <c r="Y71" s="1"/>
  <c r="M71"/>
  <c r="T70"/>
  <c r="S70"/>
  <c r="R70"/>
  <c r="Q70"/>
  <c r="P70"/>
  <c r="W70" s="1"/>
  <c r="Y70" s="1"/>
  <c r="M70"/>
  <c r="T69"/>
  <c r="S69"/>
  <c r="R69"/>
  <c r="Q69"/>
  <c r="P69"/>
  <c r="W69" s="1"/>
  <c r="Y69" s="1"/>
  <c r="M69"/>
  <c r="W68"/>
  <c r="Y68" s="1"/>
  <c r="T68"/>
  <c r="S68"/>
  <c r="R68"/>
  <c r="Q68"/>
  <c r="P68"/>
  <c r="M68"/>
  <c r="T67"/>
  <c r="S67"/>
  <c r="R67"/>
  <c r="Q67"/>
  <c r="P67"/>
  <c r="W67" s="1"/>
  <c r="Y67" s="1"/>
  <c r="M67"/>
  <c r="T66"/>
  <c r="S66"/>
  <c r="R66"/>
  <c r="Q66"/>
  <c r="P66"/>
  <c r="W66" s="1"/>
  <c r="Y66" s="1"/>
  <c r="M66"/>
  <c r="T65"/>
  <c r="S65"/>
  <c r="R65"/>
  <c r="Q65"/>
  <c r="P65"/>
  <c r="W65" s="1"/>
  <c r="Y65" s="1"/>
  <c r="M65"/>
  <c r="Z64"/>
  <c r="T64"/>
  <c r="S64"/>
  <c r="R64"/>
  <c r="Q64"/>
  <c r="P64"/>
  <c r="W64" s="1"/>
  <c r="Y64" s="1"/>
  <c r="M64"/>
  <c r="Z63"/>
  <c r="T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Z59"/>
  <c r="T59"/>
  <c r="S59"/>
  <c r="R59"/>
  <c r="Q59"/>
  <c r="P59"/>
  <c r="W59" s="1"/>
  <c r="Y59" s="1"/>
  <c r="M59"/>
  <c r="T58"/>
  <c r="S58"/>
  <c r="R58"/>
  <c r="Q58"/>
  <c r="P58"/>
  <c r="W58" s="1"/>
  <c r="Y58" s="1"/>
  <c r="M58"/>
  <c r="T57"/>
  <c r="S57"/>
  <c r="R57"/>
  <c r="Q57"/>
  <c r="P57"/>
  <c r="W57" s="1"/>
  <c r="Y57" s="1"/>
  <c r="M57"/>
  <c r="T56"/>
  <c r="S56"/>
  <c r="R56"/>
  <c r="Q56"/>
  <c r="P56"/>
  <c r="W56" s="1"/>
  <c r="Y56" s="1"/>
  <c r="M56"/>
  <c r="Z55"/>
  <c r="T55"/>
  <c r="S55"/>
  <c r="R55"/>
  <c r="Q55"/>
  <c r="P55"/>
  <c r="W55" s="1"/>
  <c r="Y55" s="1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Z51"/>
  <c r="T51"/>
  <c r="S51"/>
  <c r="R51"/>
  <c r="Q51"/>
  <c r="P51"/>
  <c r="W51" s="1"/>
  <c r="Y51" s="1"/>
  <c r="M51"/>
  <c r="T50"/>
  <c r="S50"/>
  <c r="R50"/>
  <c r="Q50"/>
  <c r="P50"/>
  <c r="W50" s="1"/>
  <c r="Y50" s="1"/>
  <c r="M50"/>
  <c r="T49"/>
  <c r="S49"/>
  <c r="R49"/>
  <c r="Q49"/>
  <c r="P49"/>
  <c r="W49" s="1"/>
  <c r="Y49" s="1"/>
  <c r="M49"/>
  <c r="W48"/>
  <c r="Y48" s="1"/>
  <c r="T48"/>
  <c r="S48"/>
  <c r="R48"/>
  <c r="Q48"/>
  <c r="P48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T45"/>
  <c r="S45"/>
  <c r="R45"/>
  <c r="Q45"/>
  <c r="P45"/>
  <c r="W45" s="1"/>
  <c r="Y45" s="1"/>
  <c r="M45"/>
  <c r="T44"/>
  <c r="S44"/>
  <c r="R44"/>
  <c r="Q44"/>
  <c r="P44"/>
  <c r="W44" s="1"/>
  <c r="Y44" s="1"/>
  <c r="M44"/>
  <c r="AJ43"/>
  <c r="S43"/>
  <c r="R43"/>
  <c r="Q43"/>
  <c r="P43"/>
  <c r="T43" s="1"/>
  <c r="M43"/>
  <c r="AJ42"/>
  <c r="S42"/>
  <c r="R42"/>
  <c r="Q42"/>
  <c r="P42"/>
  <c r="W42" s="1"/>
  <c r="Y42" s="1"/>
  <c r="M42"/>
  <c r="AJ41"/>
  <c r="S41"/>
  <c r="R41"/>
  <c r="Q41"/>
  <c r="P41"/>
  <c r="T41" s="1"/>
  <c r="M41"/>
  <c r="AJ40"/>
  <c r="S40"/>
  <c r="R40"/>
  <c r="Q40"/>
  <c r="P40"/>
  <c r="T40" s="1"/>
  <c r="M40"/>
  <c r="AJ39"/>
  <c r="S39"/>
  <c r="R39"/>
  <c r="Q39"/>
  <c r="P39"/>
  <c r="T39" s="1"/>
  <c r="M39"/>
  <c r="AJ38"/>
  <c r="S38"/>
  <c r="R38"/>
  <c r="Q38"/>
  <c r="P38"/>
  <c r="W38" s="1"/>
  <c r="Y38" s="1"/>
  <c r="AD38" s="1"/>
  <c r="M38"/>
  <c r="AJ37"/>
  <c r="S37"/>
  <c r="R37"/>
  <c r="Q37"/>
  <c r="P37"/>
  <c r="T37" s="1"/>
  <c r="M37"/>
  <c r="AJ36"/>
  <c r="S36"/>
  <c r="R36"/>
  <c r="Q36"/>
  <c r="P36"/>
  <c r="T36" s="1"/>
  <c r="M36"/>
  <c r="AJ35"/>
  <c r="S35"/>
  <c r="R35"/>
  <c r="Q35"/>
  <c r="P35"/>
  <c r="W35" s="1"/>
  <c r="Y35" s="1"/>
  <c r="M35"/>
  <c r="AJ34"/>
  <c r="S34"/>
  <c r="R34"/>
  <c r="Q34"/>
  <c r="P34"/>
  <c r="M34"/>
  <c r="AJ33"/>
  <c r="S33"/>
  <c r="R33"/>
  <c r="Q33"/>
  <c r="P33"/>
  <c r="T33" s="1"/>
  <c r="M33"/>
  <c r="AJ32"/>
  <c r="S32"/>
  <c r="R32"/>
  <c r="Q32"/>
  <c r="P32"/>
  <c r="T32" s="1"/>
  <c r="M32"/>
  <c r="T31"/>
  <c r="S31"/>
  <c r="R31"/>
  <c r="Q31"/>
  <c r="P31"/>
  <c r="W31" s="1"/>
  <c r="Y31" s="1"/>
  <c r="M31"/>
  <c r="T30"/>
  <c r="S30"/>
  <c r="R30"/>
  <c r="Q30"/>
  <c r="P30"/>
  <c r="W30" s="1"/>
  <c r="Y30" s="1"/>
  <c r="M30"/>
  <c r="T29"/>
  <c r="S29"/>
  <c r="R29"/>
  <c r="Q29"/>
  <c r="P29"/>
  <c r="W29" s="1"/>
  <c r="Y29" s="1"/>
  <c r="M29"/>
  <c r="T28"/>
  <c r="S28"/>
  <c r="R28"/>
  <c r="Q28"/>
  <c r="P28"/>
  <c r="W28" s="1"/>
  <c r="Y28" s="1"/>
  <c r="M28"/>
  <c r="T27"/>
  <c r="S27"/>
  <c r="R27"/>
  <c r="Q27"/>
  <c r="P27"/>
  <c r="W27" s="1"/>
  <c r="Y27" s="1"/>
  <c r="M27"/>
  <c r="T26"/>
  <c r="S26"/>
  <c r="R26"/>
  <c r="Q26"/>
  <c r="P26"/>
  <c r="W26" s="1"/>
  <c r="Y26" s="1"/>
  <c r="M26"/>
  <c r="AK25"/>
  <c r="S25"/>
  <c r="R25"/>
  <c r="Q25"/>
  <c r="P25"/>
  <c r="T25" s="1"/>
  <c r="M25"/>
  <c r="AK24"/>
  <c r="S24"/>
  <c r="R24"/>
  <c r="Q24"/>
  <c r="P24"/>
  <c r="T24" s="1"/>
  <c r="M24"/>
  <c r="AK23"/>
  <c r="S23"/>
  <c r="R23"/>
  <c r="Q23"/>
  <c r="P23"/>
  <c r="W23" s="1"/>
  <c r="Y23" s="1"/>
  <c r="M23"/>
  <c r="AK22"/>
  <c r="S22"/>
  <c r="R22"/>
  <c r="Q22"/>
  <c r="P22"/>
  <c r="T22" s="1"/>
  <c r="M22"/>
  <c r="AK21"/>
  <c r="S21"/>
  <c r="R21"/>
  <c r="Q21"/>
  <c r="P21"/>
  <c r="M21"/>
  <c r="AK20"/>
  <c r="S20"/>
  <c r="R20"/>
  <c r="Q20"/>
  <c r="P20"/>
  <c r="T20" s="1"/>
  <c r="M20"/>
  <c r="AK19"/>
  <c r="S19"/>
  <c r="R19"/>
  <c r="Q19"/>
  <c r="P19"/>
  <c r="T19" s="1"/>
  <c r="M19"/>
  <c r="AJ18"/>
  <c r="S18"/>
  <c r="R18"/>
  <c r="Q18"/>
  <c r="P18"/>
  <c r="M18"/>
  <c r="AJ17"/>
  <c r="S17"/>
  <c r="R17"/>
  <c r="Q17"/>
  <c r="P17"/>
  <c r="M17"/>
  <c r="AJ16"/>
  <c r="S16"/>
  <c r="R16"/>
  <c r="Q16"/>
  <c r="P16"/>
  <c r="T16" s="1"/>
  <c r="M16"/>
  <c r="AJ15"/>
  <c r="S15"/>
  <c r="R15"/>
  <c r="Q15"/>
  <c r="P15"/>
  <c r="M15"/>
  <c r="T14"/>
  <c r="S14"/>
  <c r="R14"/>
  <c r="Q14"/>
  <c r="P14"/>
  <c r="W14" s="1"/>
  <c r="Y14" s="1"/>
  <c r="M14"/>
  <c r="T13"/>
  <c r="S13"/>
  <c r="R13"/>
  <c r="Q13"/>
  <c r="P13"/>
  <c r="W13" s="1"/>
  <c r="Y13" s="1"/>
  <c r="M13"/>
  <c r="T12"/>
  <c r="S12"/>
  <c r="R12"/>
  <c r="Q12"/>
  <c r="P12"/>
  <c r="W12" s="1"/>
  <c r="Y12" s="1"/>
  <c r="M12"/>
  <c r="T11"/>
  <c r="S11"/>
  <c r="R11"/>
  <c r="Q11"/>
  <c r="P11"/>
  <c r="W11" s="1"/>
  <c r="Y11" s="1"/>
  <c r="M11"/>
  <c r="T10"/>
  <c r="S10"/>
  <c r="R10"/>
  <c r="Q10"/>
  <c r="P10"/>
  <c r="W10" s="1"/>
  <c r="Y10" s="1"/>
  <c r="M10"/>
  <c r="N9"/>
  <c r="O9"/>
  <c r="U9"/>
  <c r="AA9"/>
  <c r="AB9"/>
  <c r="AC9"/>
  <c r="AK8"/>
  <c r="T8"/>
  <c r="S8"/>
  <c r="R8"/>
  <c r="Q8"/>
  <c r="P8"/>
  <c r="W8" s="1"/>
  <c r="Y8" s="1"/>
  <c r="M8"/>
  <c r="AK7"/>
  <c r="T7"/>
  <c r="S7"/>
  <c r="R7"/>
  <c r="Q7"/>
  <c r="P7"/>
  <c r="W7" s="1"/>
  <c r="Y7" s="1"/>
  <c r="M7"/>
  <c r="AK6"/>
  <c r="T6"/>
  <c r="S6"/>
  <c r="R6"/>
  <c r="Q6"/>
  <c r="P6"/>
  <c r="W6" s="1"/>
  <c r="Y6" s="1"/>
  <c r="M6"/>
  <c r="AK5"/>
  <c r="Z5"/>
  <c r="T5"/>
  <c r="S5"/>
  <c r="R5"/>
  <c r="Q5"/>
  <c r="P5"/>
  <c r="W5" s="1"/>
  <c r="M5"/>
  <c r="S9" l="1"/>
  <c r="V33"/>
  <c r="V41"/>
  <c r="AK41" s="1"/>
  <c r="R9"/>
  <c r="V72"/>
  <c r="AL72" s="1"/>
  <c r="V80"/>
  <c r="AD59"/>
  <c r="V14"/>
  <c r="AD51"/>
  <c r="T85"/>
  <c r="V25"/>
  <c r="AL25" s="1"/>
  <c r="V30"/>
  <c r="X30" s="1"/>
  <c r="Z30" s="1"/>
  <c r="AD30" s="1"/>
  <c r="AE30" s="1"/>
  <c r="V45"/>
  <c r="V51"/>
  <c r="AE51" s="1"/>
  <c r="V86"/>
  <c r="AL86" s="1"/>
  <c r="W41"/>
  <c r="Y41" s="1"/>
  <c r="V67"/>
  <c r="X67" s="1"/>
  <c r="Z67" s="1"/>
  <c r="AD67" s="1"/>
  <c r="W72"/>
  <c r="Y72" s="1"/>
  <c r="W86"/>
  <c r="Y86" s="1"/>
  <c r="M9"/>
  <c r="T17"/>
  <c r="V17" s="1"/>
  <c r="X17" s="1"/>
  <c r="Z17" s="1"/>
  <c r="V20"/>
  <c r="AL20" s="1"/>
  <c r="V26"/>
  <c r="V36"/>
  <c r="X36" s="1"/>
  <c r="Z36" s="1"/>
  <c r="V50"/>
  <c r="X50" s="1"/>
  <c r="Z50" s="1"/>
  <c r="AD50" s="1"/>
  <c r="AE50" s="1"/>
  <c r="V64"/>
  <c r="V65"/>
  <c r="X65" s="1"/>
  <c r="Z65" s="1"/>
  <c r="AD65" s="1"/>
  <c r="V66"/>
  <c r="X66" s="1"/>
  <c r="Z66" s="1"/>
  <c r="AD66" s="1"/>
  <c r="AE66" s="1"/>
  <c r="V73"/>
  <c r="AL73" s="1"/>
  <c r="T75"/>
  <c r="V75" s="1"/>
  <c r="AL75" s="1"/>
  <c r="W75"/>
  <c r="Y75" s="1"/>
  <c r="V78"/>
  <c r="X78" s="1"/>
  <c r="Z78" s="1"/>
  <c r="V81"/>
  <c r="X81" s="1"/>
  <c r="Z81" s="1"/>
  <c r="T83"/>
  <c r="V83" s="1"/>
  <c r="AL83" s="1"/>
  <c r="W83"/>
  <c r="Y83" s="1"/>
  <c r="T87"/>
  <c r="V87" s="1"/>
  <c r="AL87" s="1"/>
  <c r="W87"/>
  <c r="Y87" s="1"/>
  <c r="Q9"/>
  <c r="V12"/>
  <c r="X12" s="1"/>
  <c r="Z12" s="1"/>
  <c r="AD12" s="1"/>
  <c r="AE12" s="1"/>
  <c r="T18"/>
  <c r="V18" s="1"/>
  <c r="X18" s="1"/>
  <c r="Z18" s="1"/>
  <c r="W18"/>
  <c r="Y18" s="1"/>
  <c r="V24"/>
  <c r="AL24" s="1"/>
  <c r="V28"/>
  <c r="X28" s="1"/>
  <c r="Z28" s="1"/>
  <c r="AD28" s="1"/>
  <c r="V32"/>
  <c r="AK32" s="1"/>
  <c r="T34"/>
  <c r="V34" s="1"/>
  <c r="AK34" s="1"/>
  <c r="W34"/>
  <c r="Y34" s="1"/>
  <c r="V43"/>
  <c r="X43" s="1"/>
  <c r="Z43" s="1"/>
  <c r="V47"/>
  <c r="V48"/>
  <c r="X48" s="1"/>
  <c r="Z48" s="1"/>
  <c r="AD48" s="1"/>
  <c r="AE48" s="1"/>
  <c r="V49"/>
  <c r="AD55"/>
  <c r="V55"/>
  <c r="V57"/>
  <c r="X57" s="1"/>
  <c r="Z57" s="1"/>
  <c r="AD57" s="1"/>
  <c r="V58"/>
  <c r="V59"/>
  <c r="AE59" s="1"/>
  <c r="V61"/>
  <c r="X61" s="1"/>
  <c r="Z61" s="1"/>
  <c r="AD61" s="1"/>
  <c r="AE61" s="1"/>
  <c r="V71"/>
  <c r="T76"/>
  <c r="V76" s="1"/>
  <c r="AL76" s="1"/>
  <c r="W76"/>
  <c r="Y76" s="1"/>
  <c r="T84"/>
  <c r="V84" s="1"/>
  <c r="X84" s="1"/>
  <c r="Z84" s="1"/>
  <c r="W84"/>
  <c r="Y84" s="1"/>
  <c r="V44"/>
  <c r="W80"/>
  <c r="Y80" s="1"/>
  <c r="V10"/>
  <c r="W17"/>
  <c r="Y17" s="1"/>
  <c r="V39"/>
  <c r="X39" s="1"/>
  <c r="Z39" s="1"/>
  <c r="V62"/>
  <c r="X62" s="1"/>
  <c r="Z62" s="1"/>
  <c r="AD62" s="1"/>
  <c r="AE62" s="1"/>
  <c r="V63"/>
  <c r="T9"/>
  <c r="T15"/>
  <c r="V15" s="1"/>
  <c r="AK15" s="1"/>
  <c r="W15"/>
  <c r="Y15" s="1"/>
  <c r="V16"/>
  <c r="AK16" s="1"/>
  <c r="V19"/>
  <c r="X19" s="1"/>
  <c r="Z19" s="1"/>
  <c r="T21"/>
  <c r="V21" s="1"/>
  <c r="X21" s="1"/>
  <c r="Z21" s="1"/>
  <c r="W21"/>
  <c r="Y21" s="1"/>
  <c r="V22"/>
  <c r="X22" s="1"/>
  <c r="Z22" s="1"/>
  <c r="AD22" s="1"/>
  <c r="AE22" s="1"/>
  <c r="W22"/>
  <c r="Y22" s="1"/>
  <c r="W37"/>
  <c r="Y37" s="1"/>
  <c r="V40"/>
  <c r="X40" s="1"/>
  <c r="Z40" s="1"/>
  <c r="AD40" s="1"/>
  <c r="AE40" s="1"/>
  <c r="W40"/>
  <c r="Y40" s="1"/>
  <c r="X41"/>
  <c r="Z41" s="1"/>
  <c r="V46"/>
  <c r="V52"/>
  <c r="V53"/>
  <c r="V54"/>
  <c r="X54" s="1"/>
  <c r="Z54" s="1"/>
  <c r="AD54" s="1"/>
  <c r="AE54" s="1"/>
  <c r="V56"/>
  <c r="V60"/>
  <c r="X60" s="1"/>
  <c r="Z60" s="1"/>
  <c r="AD60" s="1"/>
  <c r="AE60" s="1"/>
  <c r="V68"/>
  <c r="X68" s="1"/>
  <c r="Z68" s="1"/>
  <c r="AD68" s="1"/>
  <c r="AE68" s="1"/>
  <c r="V69"/>
  <c r="X69" s="1"/>
  <c r="Z69" s="1"/>
  <c r="AD69" s="1"/>
  <c r="AE69" s="1"/>
  <c r="V70"/>
  <c r="X70" s="1"/>
  <c r="Z70" s="1"/>
  <c r="AD70" s="1"/>
  <c r="AE70" s="1"/>
  <c r="V74"/>
  <c r="AL74" s="1"/>
  <c r="V77"/>
  <c r="V79"/>
  <c r="AL79" s="1"/>
  <c r="W79"/>
  <c r="Y79" s="1"/>
  <c r="V82"/>
  <c r="X82" s="1"/>
  <c r="Z82" s="1"/>
  <c r="V85"/>
  <c r="X16"/>
  <c r="Z16" s="1"/>
  <c r="AL22"/>
  <c r="X14"/>
  <c r="Z14" s="1"/>
  <c r="AD14" s="1"/>
  <c r="AE14" s="1"/>
  <c r="X33"/>
  <c r="Z33" s="1"/>
  <c r="X10"/>
  <c r="Z10" s="1"/>
  <c r="AD10" s="1"/>
  <c r="AE10" s="1"/>
  <c r="X20"/>
  <c r="Z20" s="1"/>
  <c r="AK18"/>
  <c r="X34"/>
  <c r="Z34" s="1"/>
  <c r="AD34" s="1"/>
  <c r="AE34" s="1"/>
  <c r="X44"/>
  <c r="Z44" s="1"/>
  <c r="AD44" s="1"/>
  <c r="AE44" s="1"/>
  <c r="X80"/>
  <c r="Z80" s="1"/>
  <c r="AD80" s="1"/>
  <c r="AE80" s="1"/>
  <c r="AL80"/>
  <c r="X73"/>
  <c r="Z73" s="1"/>
  <c r="X75"/>
  <c r="Z75" s="1"/>
  <c r="X47"/>
  <c r="Z47" s="1"/>
  <c r="AD47" s="1"/>
  <c r="AE47" s="1"/>
  <c r="X49"/>
  <c r="Z49" s="1"/>
  <c r="AD49" s="1"/>
  <c r="AE49" s="1"/>
  <c r="X58"/>
  <c r="Z58" s="1"/>
  <c r="AD58" s="1"/>
  <c r="X71"/>
  <c r="Z71" s="1"/>
  <c r="AD71" s="1"/>
  <c r="AE71" s="1"/>
  <c r="X76"/>
  <c r="Z76" s="1"/>
  <c r="T42"/>
  <c r="V42" s="1"/>
  <c r="V11"/>
  <c r="V13"/>
  <c r="W19"/>
  <c r="Y19" s="1"/>
  <c r="W25"/>
  <c r="Y25" s="1"/>
  <c r="V27"/>
  <c r="W33"/>
  <c r="Y33" s="1"/>
  <c r="V37"/>
  <c r="T38"/>
  <c r="V38" s="1"/>
  <c r="AK38" s="1"/>
  <c r="X46"/>
  <c r="Z46" s="1"/>
  <c r="AD46" s="1"/>
  <c r="X52"/>
  <c r="Z52" s="1"/>
  <c r="AD52" s="1"/>
  <c r="AE52" s="1"/>
  <c r="X53"/>
  <c r="Z53" s="1"/>
  <c r="AD53" s="1"/>
  <c r="X74"/>
  <c r="Z74" s="1"/>
  <c r="X77"/>
  <c r="Z77" s="1"/>
  <c r="AL85"/>
  <c r="T23"/>
  <c r="V23" s="1"/>
  <c r="AL23" s="1"/>
  <c r="V29"/>
  <c r="V31"/>
  <c r="AK33"/>
  <c r="T35"/>
  <c r="V35" s="1"/>
  <c r="AK35" s="1"/>
  <c r="AD63"/>
  <c r="AE63" s="1"/>
  <c r="AD64"/>
  <c r="AE64" s="1"/>
  <c r="AL77"/>
  <c r="W73"/>
  <c r="Y73" s="1"/>
  <c r="W77"/>
  <c r="Y77" s="1"/>
  <c r="W81"/>
  <c r="Y81" s="1"/>
  <c r="W85"/>
  <c r="Y85" s="1"/>
  <c r="AD85" s="1"/>
  <c r="W16"/>
  <c r="Y16" s="1"/>
  <c r="W20"/>
  <c r="Y20" s="1"/>
  <c r="W24"/>
  <c r="Y24" s="1"/>
  <c r="W32"/>
  <c r="Y32" s="1"/>
  <c r="W36"/>
  <c r="Y36" s="1"/>
  <c r="W39"/>
  <c r="Y39" s="1"/>
  <c r="W43"/>
  <c r="Y43" s="1"/>
  <c r="W74"/>
  <c r="Y74" s="1"/>
  <c r="W78"/>
  <c r="Y78" s="1"/>
  <c r="W82"/>
  <c r="Y82" s="1"/>
  <c r="Y5"/>
  <c r="Y9" s="1"/>
  <c r="W9"/>
  <c r="P9"/>
  <c r="V7"/>
  <c r="X7" s="1"/>
  <c r="Z7" s="1"/>
  <c r="AD7" s="1"/>
  <c r="AE7" s="1"/>
  <c r="V8"/>
  <c r="X8" s="1"/>
  <c r="Z8" s="1"/>
  <c r="AD8" s="1"/>
  <c r="AE8" s="1"/>
  <c r="V5"/>
  <c r="V6"/>
  <c r="X6" s="1"/>
  <c r="AE57" l="1"/>
  <c r="AK40"/>
  <c r="AL82"/>
  <c r="X45"/>
  <c r="Z45" s="1"/>
  <c r="AD45" s="1"/>
  <c r="AE45" s="1"/>
  <c r="X83"/>
  <c r="Z83" s="1"/>
  <c r="X24"/>
  <c r="Z24" s="1"/>
  <c r="AD24" s="1"/>
  <c r="AE24" s="1"/>
  <c r="AK17"/>
  <c r="X15"/>
  <c r="Z15" s="1"/>
  <c r="AD15" s="1"/>
  <c r="AE15" s="1"/>
  <c r="AD17"/>
  <c r="AE17" s="1"/>
  <c r="AE55"/>
  <c r="X72"/>
  <c r="Z72" s="1"/>
  <c r="AD72" s="1"/>
  <c r="AE72" s="1"/>
  <c r="AD21"/>
  <c r="AE21" s="1"/>
  <c r="AD84"/>
  <c r="AE84" s="1"/>
  <c r="AD18"/>
  <c r="AE18" s="1"/>
  <c r="AL78"/>
  <c r="X86"/>
  <c r="Z86" s="1"/>
  <c r="AD86" s="1"/>
  <c r="AE86" s="1"/>
  <c r="AL81"/>
  <c r="X32"/>
  <c r="Z32" s="1"/>
  <c r="AD32" s="1"/>
  <c r="AE32" s="1"/>
  <c r="AK39"/>
  <c r="AE46"/>
  <c r="AE28"/>
  <c r="AE65"/>
  <c r="AD39"/>
  <c r="AE39" s="1"/>
  <c r="X79"/>
  <c r="Z79" s="1"/>
  <c r="AD79" s="1"/>
  <c r="AE79" s="1"/>
  <c r="AD83"/>
  <c r="AE83" s="1"/>
  <c r="AK36"/>
  <c r="X25"/>
  <c r="Z25" s="1"/>
  <c r="AD25" s="1"/>
  <c r="AE25" s="1"/>
  <c r="AE67"/>
  <c r="AD20"/>
  <c r="AE20" s="1"/>
  <c r="AD76"/>
  <c r="AE76" s="1"/>
  <c r="X26"/>
  <c r="Z26" s="1"/>
  <c r="AD26" s="1"/>
  <c r="AE26" s="1"/>
  <c r="AD78"/>
  <c r="AE78" s="1"/>
  <c r="AD41"/>
  <c r="AE41" s="1"/>
  <c r="AD74"/>
  <c r="AE74" s="1"/>
  <c r="X56"/>
  <c r="Z56" s="1"/>
  <c r="AD56" s="1"/>
  <c r="AE56" s="1"/>
  <c r="AL21"/>
  <c r="AL84"/>
  <c r="X87"/>
  <c r="Z87" s="1"/>
  <c r="AD87" s="1"/>
  <c r="AE87" s="1"/>
  <c r="AD75"/>
  <c r="AE75" s="1"/>
  <c r="AE58"/>
  <c r="AE53"/>
  <c r="AD43"/>
  <c r="AE43" s="1"/>
  <c r="AL19"/>
  <c r="AE85"/>
  <c r="AK43"/>
  <c r="AD81"/>
  <c r="AE81" s="1"/>
  <c r="X37"/>
  <c r="Z37" s="1"/>
  <c r="AD37" s="1"/>
  <c r="AE37" s="1"/>
  <c r="X31"/>
  <c r="Z31" s="1"/>
  <c r="AD31" s="1"/>
  <c r="AE31" s="1"/>
  <c r="AE27"/>
  <c r="X27"/>
  <c r="Z27" s="1"/>
  <c r="AD27" s="1"/>
  <c r="X13"/>
  <c r="Z13" s="1"/>
  <c r="AD13" s="1"/>
  <c r="AE13" s="1"/>
  <c r="X42"/>
  <c r="Z42" s="1"/>
  <c r="AD42" s="1"/>
  <c r="AE42" s="1"/>
  <c r="AE38"/>
  <c r="X38"/>
  <c r="AD77"/>
  <c r="AE77" s="1"/>
  <c r="AD36"/>
  <c r="AE36" s="1"/>
  <c r="AD16"/>
  <c r="AE16" s="1"/>
  <c r="AD73"/>
  <c r="AE73" s="1"/>
  <c r="AD33"/>
  <c r="AE33" s="1"/>
  <c r="AD19"/>
  <c r="AE19" s="1"/>
  <c r="X35"/>
  <c r="Z35" s="1"/>
  <c r="AD35" s="1"/>
  <c r="AE35" s="1"/>
  <c r="AE23"/>
  <c r="X23"/>
  <c r="Z23" s="1"/>
  <c r="AD23" s="1"/>
  <c r="X29"/>
  <c r="Z29" s="1"/>
  <c r="AD29" s="1"/>
  <c r="AE29" s="1"/>
  <c r="X11"/>
  <c r="Z11" s="1"/>
  <c r="AD11" s="1"/>
  <c r="AE11" s="1"/>
  <c r="AD82"/>
  <c r="AE82" s="1"/>
  <c r="AK42"/>
  <c r="AK37"/>
  <c r="V9"/>
  <c r="Z6"/>
  <c r="X9"/>
  <c r="AD5"/>
  <c r="AD6" l="1"/>
  <c r="AE6" s="1"/>
  <c r="Z9"/>
  <c r="AE5"/>
  <c r="AE9" l="1"/>
  <c r="AD9"/>
  <c r="O286" l="1"/>
  <c r="AC286"/>
  <c r="S286" l="1"/>
  <c r="Q286"/>
  <c r="R286"/>
  <c r="P286"/>
  <c r="T286" l="1"/>
  <c r="W286"/>
  <c r="U286"/>
  <c r="V286"/>
  <c r="N286"/>
  <c r="AB286" l="1"/>
  <c r="Y286"/>
  <c r="X286"/>
  <c r="AA286" l="1"/>
  <c r="Z286"/>
  <c r="AE286" l="1"/>
  <c r="AD286"/>
  <c r="L9" l="1"/>
  <c r="K9"/>
</calcChain>
</file>

<file path=xl/sharedStrings.xml><?xml version="1.0" encoding="utf-8"?>
<sst xmlns="http://schemas.openxmlformats.org/spreadsheetml/2006/main" count="1526" uniqueCount="851">
  <si>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</si>
  <si>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</si>
  <si>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</si>
  <si>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</si>
  <si>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</si>
  <si>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</si>
  <si>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</si>
  <si>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</si>
  <si>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</si>
  <si>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</si>
  <si>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</si>
  <si>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Adv.</t>
  </si>
  <si>
    <t>HRA</t>
  </si>
  <si>
    <t>GLOBE MANAGEMENT SERVICES</t>
  </si>
  <si>
    <t>UAN No.</t>
  </si>
  <si>
    <t>Arrear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</si>
  <si>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</si>
  <si>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</si>
  <si>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</si>
  <si>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</si>
  <si>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</si>
  <si>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</si>
  <si>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</si>
  <si>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</si>
  <si>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</si>
  <si>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</si>
  <si>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</si>
  <si>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</si>
  <si>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</si>
  <si>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</si>
  <si>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</si>
  <si>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</si>
  <si>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TOTAL</t>
  </si>
  <si>
    <t>DAVINDER SINGH</t>
  </si>
  <si>
    <t>Bhag Singh</t>
  </si>
  <si>
    <t>Back Office Support</t>
  </si>
  <si>
    <t>NA</t>
  </si>
  <si>
    <t>100130641355</t>
  </si>
  <si>
    <t>NEFT</t>
  </si>
  <si>
    <t>ANIL KUMAR</t>
  </si>
  <si>
    <t>KULWANT SINGH</t>
  </si>
  <si>
    <t>BALAK RAM</t>
  </si>
  <si>
    <t>RAM BALI</t>
  </si>
  <si>
    <t>Store support, Lucknow</t>
  </si>
  <si>
    <t>100571669385</t>
  </si>
  <si>
    <t>SHEO SWAROOP RAWAT</t>
  </si>
  <si>
    <t>Late Saddhoo Rawat</t>
  </si>
  <si>
    <t>100350160842</t>
  </si>
  <si>
    <t>AVDHESH KUMAR</t>
  </si>
  <si>
    <t>RAJESH KUMAR</t>
  </si>
  <si>
    <t>Office boy, Kanpur</t>
  </si>
  <si>
    <t>101115121000</t>
  </si>
  <si>
    <t>DHARMENDRA KUMAR TIWARI</t>
  </si>
  <si>
    <t>RAJENDRA PRASAD</t>
  </si>
  <si>
    <t>H/K Emp. Kanpur</t>
  </si>
  <si>
    <t>100136211551</t>
  </si>
  <si>
    <t>SARVESH KUMAR SRIVASTAV</t>
  </si>
  <si>
    <t>RAJESHWAR PRASAD</t>
  </si>
  <si>
    <t>H/K Emp. Varanasi</t>
  </si>
  <si>
    <t>100339737512</t>
  </si>
  <si>
    <t>VIKRAM SINGH</t>
  </si>
  <si>
    <t>ASHOK SINGH</t>
  </si>
  <si>
    <t>H/K Emp. Allahabad</t>
  </si>
  <si>
    <t>100507971676</t>
  </si>
  <si>
    <t>DHARAMVEER SINGH</t>
  </si>
  <si>
    <t>RAM AVTAR SINGH</t>
  </si>
  <si>
    <t>H/K Emp. Shakti Nagar</t>
  </si>
  <si>
    <t>100135760989</t>
  </si>
  <si>
    <t>SANDEEP MISHRA</t>
  </si>
  <si>
    <t>RAMESH CHANDA MISHRA</t>
  </si>
  <si>
    <t>H/K Emp. Gorakhpur</t>
  </si>
  <si>
    <t>101438889497</t>
  </si>
  <si>
    <t xml:space="preserve">VISHAL MISHRA  </t>
  </si>
  <si>
    <t>ADITYA KUMAR MISHRA</t>
  </si>
  <si>
    <t>H/K Emp. Kanpur-1</t>
  </si>
  <si>
    <t>101273527300</t>
  </si>
  <si>
    <t xml:space="preserve">SHAILENDRA KUMAR           </t>
  </si>
  <si>
    <t>SHIV SHARAN</t>
  </si>
  <si>
    <t>101354987770</t>
  </si>
  <si>
    <t>OM PRAKASH</t>
  </si>
  <si>
    <t>BINDA PRASAD</t>
  </si>
  <si>
    <t>H/K Emp. Kanpur-2</t>
  </si>
  <si>
    <t>100260817914</t>
  </si>
  <si>
    <t xml:space="preserve">GIRJESH SINGH     </t>
  </si>
  <si>
    <t>BALWAN SINGH</t>
  </si>
  <si>
    <t>101174218686</t>
  </si>
  <si>
    <t>MOHD. ASLAM</t>
  </si>
  <si>
    <t>ALEEM</t>
  </si>
  <si>
    <t>H/K Emp. Lucknow</t>
  </si>
  <si>
    <t>100230549865</t>
  </si>
  <si>
    <t>SUNIL NATHANIEAL</t>
  </si>
  <si>
    <t>VICTAR ETHENIYAR</t>
  </si>
  <si>
    <t>100371019743</t>
  </si>
  <si>
    <t>VIVEK KUMAR TIWARI</t>
  </si>
  <si>
    <t>SHIV SAGAR TIWARI</t>
  </si>
  <si>
    <t>100571813223</t>
  </si>
  <si>
    <t>HARISH BHATIA</t>
  </si>
  <si>
    <t>LAXMAN BHATIA</t>
  </si>
  <si>
    <t>100162091793</t>
  </si>
  <si>
    <t>SANTOSH MAURYA</t>
  </si>
  <si>
    <t>RAM AGYA MAURYA</t>
  </si>
  <si>
    <t>100733462794</t>
  </si>
  <si>
    <t>HARJEET SINGH</t>
  </si>
  <si>
    <t>Late Harbans Singh</t>
  </si>
  <si>
    <t>100162536695</t>
  </si>
  <si>
    <t>BILOCHAN SINGH</t>
  </si>
  <si>
    <t>GHEESARAM</t>
  </si>
  <si>
    <t>Rescue operation</t>
  </si>
  <si>
    <t>101297506290</t>
  </si>
  <si>
    <t>SUNIL KUMAR</t>
  </si>
  <si>
    <t>LATE RAM DAYAL</t>
  </si>
  <si>
    <t>101363184738</t>
  </si>
  <si>
    <t>RAMESH KUMAR</t>
  </si>
  <si>
    <t>101361566547</t>
  </si>
  <si>
    <t>MASLAHAT WARIS</t>
  </si>
  <si>
    <t>MUBARAQ ALI</t>
  </si>
  <si>
    <t>101464200571</t>
  </si>
  <si>
    <t>MERAJ HUSSAIN</t>
  </si>
  <si>
    <t>MOHAMMAD HUSSAIN</t>
  </si>
  <si>
    <t>100732945486</t>
  </si>
  <si>
    <t>HK Empl. Delhi</t>
  </si>
  <si>
    <t>KIRAN PAL</t>
  </si>
  <si>
    <t>ATTAR SINGH</t>
  </si>
  <si>
    <t>100507977005</t>
  </si>
  <si>
    <t>NANDAN SINGH</t>
  </si>
  <si>
    <t>YODHA SINGH</t>
  </si>
  <si>
    <t>100509559472</t>
  </si>
  <si>
    <t>VIJAY SINGH RAWAT</t>
  </si>
  <si>
    <t>LATE SH. K. S. RAWAT</t>
  </si>
  <si>
    <t>100508438345</t>
  </si>
  <si>
    <t>MADAN LAL</t>
  </si>
  <si>
    <t>Shyam Lal</t>
  </si>
  <si>
    <t>100509336938</t>
  </si>
  <si>
    <t>PARAMANAND RAWANI KAHAR</t>
  </si>
  <si>
    <t>SHIVJEE RAWANI KAHAR</t>
  </si>
  <si>
    <t>100927652501</t>
  </si>
  <si>
    <t>RAM YATAN HAZARI</t>
  </si>
  <si>
    <t>AKLU PASWAN</t>
  </si>
  <si>
    <t>100302469440</t>
  </si>
  <si>
    <t>ARJUN</t>
  </si>
  <si>
    <t>RAM MILAN</t>
  </si>
  <si>
    <t>100509022964</t>
  </si>
  <si>
    <t>VINOD KUMAR</t>
  </si>
  <si>
    <t>JAGMAL SINGH</t>
  </si>
  <si>
    <t>100408030957</t>
  </si>
  <si>
    <t>PANKAJ KUMAR PANDEY</t>
  </si>
  <si>
    <t>RAJESH PANDEY</t>
  </si>
  <si>
    <t>100508987318</t>
  </si>
  <si>
    <t>AKASH VERMA</t>
  </si>
  <si>
    <t>VINDHYACHAL VERMA</t>
  </si>
  <si>
    <t>100509533685</t>
  </si>
  <si>
    <t>SHAMSHER ALI</t>
  </si>
  <si>
    <t>MOHD. SUBRATI</t>
  </si>
  <si>
    <t>100508718210</t>
  </si>
  <si>
    <t>ARVIND SINGH</t>
  </si>
  <si>
    <t>RAM SARAN</t>
  </si>
  <si>
    <t>Rescue opperation</t>
  </si>
  <si>
    <t>100509033357</t>
  </si>
  <si>
    <t>AKASH SHARMA</t>
  </si>
  <si>
    <t>ANUP SHARMA</t>
  </si>
  <si>
    <t>100571064635</t>
  </si>
  <si>
    <t>MOHIT SHARMA</t>
  </si>
  <si>
    <t>100508807756</t>
  </si>
  <si>
    <t>AJEET YADAV</t>
  </si>
  <si>
    <t>RAM AWADH YADAV</t>
  </si>
  <si>
    <t>HK Empl. Gurgaon</t>
  </si>
  <si>
    <t>101426497285</t>
  </si>
  <si>
    <t>BIPUL YADAV</t>
  </si>
  <si>
    <t>MURLIDHAR YADAV</t>
  </si>
  <si>
    <t>101108177111</t>
  </si>
  <si>
    <t>RAMESH</t>
  </si>
  <si>
    <t>ISHWAR SINGH</t>
  </si>
  <si>
    <t>101259735278</t>
  </si>
  <si>
    <t>RANJAN SINGH</t>
  </si>
  <si>
    <t>VIRENDRA SINGH</t>
  </si>
  <si>
    <t>101253206251</t>
  </si>
  <si>
    <t>NITIN KUMAR</t>
  </si>
  <si>
    <t>SH. SANTOSH KUMAR</t>
  </si>
  <si>
    <t>100509188699</t>
  </si>
  <si>
    <t>KAMLENDRA KUMAR</t>
  </si>
  <si>
    <t>RAMPYARE SINGH</t>
  </si>
  <si>
    <t>101147807568</t>
  </si>
  <si>
    <t>SUNIL DOBAL</t>
  </si>
  <si>
    <t>PRAYAG SINGH</t>
  </si>
  <si>
    <t>100571622333</t>
  </si>
  <si>
    <t>HARENDER KUMAR SINGH</t>
  </si>
  <si>
    <t>BHARAT SINGH</t>
  </si>
  <si>
    <t>100161024047</t>
  </si>
  <si>
    <t>KRISHNA KUMAR RAJAK</t>
  </si>
  <si>
    <t>SH. JAGESHWAR RAJAT</t>
  </si>
  <si>
    <t>100508386704</t>
  </si>
  <si>
    <t>MAHESH SINGH MEHRA</t>
  </si>
  <si>
    <t>UMED SINGH MEHRA</t>
  </si>
  <si>
    <t>101086583725</t>
  </si>
  <si>
    <t>CHINTU</t>
  </si>
  <si>
    <t>ANAND</t>
  </si>
  <si>
    <t>101103924694</t>
  </si>
  <si>
    <t>SANJAY</t>
  </si>
  <si>
    <t>KALI RAM</t>
  </si>
  <si>
    <t>101328259878</t>
  </si>
  <si>
    <t>RANBIR SINGH</t>
  </si>
  <si>
    <t>KISHAN SINGH</t>
  </si>
  <si>
    <t>101424928456</t>
  </si>
  <si>
    <t>RAVINDRA SINGH</t>
  </si>
  <si>
    <t>MAHAPAT SINGH</t>
  </si>
  <si>
    <t>101324578676</t>
  </si>
  <si>
    <t>TEETU SINGH</t>
  </si>
  <si>
    <t>NAROTTAM SINGH</t>
  </si>
  <si>
    <t>101445375596</t>
  </si>
  <si>
    <t>KALINGA KESHARI NAYAK</t>
  </si>
  <si>
    <t>KAILASH CHANDRA NAYAK</t>
  </si>
  <si>
    <t>101476225916</t>
  </si>
  <si>
    <t>VIJAY KUMAR SINGH</t>
  </si>
  <si>
    <t>SATYENDRA SINGH</t>
  </si>
  <si>
    <t>101462155606</t>
  </si>
  <si>
    <t>PUNEET</t>
  </si>
  <si>
    <t>RAM KISHAN SINGH</t>
  </si>
  <si>
    <t>101486610531</t>
  </si>
  <si>
    <t>JASHOBANTA PAIRA</t>
  </si>
  <si>
    <t>BHUPATI PAIRA</t>
  </si>
  <si>
    <t>100957439125</t>
  </si>
  <si>
    <t>HARPAL</t>
  </si>
  <si>
    <t>VED PRAKASH</t>
  </si>
  <si>
    <t>100954685307</t>
  </si>
  <si>
    <t>JAY PRAKASH PRASAD</t>
  </si>
  <si>
    <t>SH. RAMBACHAN RAM</t>
  </si>
  <si>
    <t>100509059215</t>
  </si>
  <si>
    <t>DHIRENDRA SINGH</t>
  </si>
  <si>
    <t>GABAR SINGH</t>
  </si>
  <si>
    <t>100508253411</t>
  </si>
  <si>
    <t>ARUN KUMAR GIRI</t>
  </si>
  <si>
    <t>GHURA GIRI</t>
  </si>
  <si>
    <t>101080647087</t>
  </si>
  <si>
    <t>RAVINDER KUMAR</t>
  </si>
  <si>
    <t>BHIM SINGH</t>
  </si>
  <si>
    <t>100966579748</t>
  </si>
  <si>
    <t>BAHADUR SINGH</t>
  </si>
  <si>
    <t>100984867527</t>
  </si>
  <si>
    <t>RAHUL SINGH</t>
  </si>
  <si>
    <t>VIRENDRA KUMAR SINGH</t>
  </si>
  <si>
    <t>101184531573</t>
  </si>
  <si>
    <t>LAL SINGH RAWAT</t>
  </si>
  <si>
    <t>RANJEET SINGH RAWAT</t>
  </si>
  <si>
    <t>100733614022</t>
  </si>
  <si>
    <t>RAVI RANJAN KUMAR SINGH</t>
  </si>
  <si>
    <t>BHAGIRATH SINGH</t>
  </si>
  <si>
    <t>101199039894</t>
  </si>
  <si>
    <t>MAKHAN SINGH</t>
  </si>
  <si>
    <t>SUMER SINGH</t>
  </si>
  <si>
    <t>101177776348</t>
  </si>
  <si>
    <t>BHARAT</t>
  </si>
  <si>
    <t>DEVENDER KUMAR</t>
  </si>
  <si>
    <t>101257180504</t>
  </si>
  <si>
    <t>RAKESH</t>
  </si>
  <si>
    <t>RAMHET</t>
  </si>
  <si>
    <t>101069576260</t>
  </si>
  <si>
    <t>DEEPAK KUMAR RAJ</t>
  </si>
  <si>
    <t>GAURISHANKAR RAVANI</t>
  </si>
  <si>
    <t>101074784653</t>
  </si>
  <si>
    <t>BHUPENDRA SINGH</t>
  </si>
  <si>
    <t>DEVENDRA SINGH NEGI</t>
  </si>
  <si>
    <t>100732053009</t>
  </si>
  <si>
    <t>JAY SHANKAR PRASAD GUPTA</t>
  </si>
  <si>
    <t>SH. TULSI PRASAD GUTA</t>
  </si>
  <si>
    <t>100509471355</t>
  </si>
  <si>
    <t>GOVERDHAN SINGH</t>
  </si>
  <si>
    <t>BALLU SINGH</t>
  </si>
  <si>
    <t>SAITAN SINGH</t>
  </si>
  <si>
    <t>MANJEET SINGH</t>
  </si>
  <si>
    <t>RORAN SINGH</t>
  </si>
  <si>
    <t>RANJEET SINGH</t>
  </si>
  <si>
    <t>MORMUKUT</t>
  </si>
  <si>
    <t>PURAN SINGH</t>
  </si>
  <si>
    <t>SARABJEET SINGH</t>
  </si>
  <si>
    <t>SHYAM SINGH</t>
  </si>
  <si>
    <t>GURMEET SINGH</t>
  </si>
  <si>
    <t>DHARMENDRA SINGH</t>
  </si>
  <si>
    <t>VIKESH KUMAR</t>
  </si>
  <si>
    <t>MAHENDRA SINGH</t>
  </si>
  <si>
    <t>PRADEEP SINGH</t>
  </si>
  <si>
    <t>INDRA SINGH</t>
  </si>
  <si>
    <t>MONU KUMAR PASWAN</t>
  </si>
  <si>
    <t>LALA PASWAN</t>
  </si>
  <si>
    <t>RAVENDRA SINGH</t>
  </si>
  <si>
    <t>MORMUKUT SINGH</t>
  </si>
  <si>
    <t>JAY PRAKASH SINGH</t>
  </si>
  <si>
    <t>VIPIN KUMAR</t>
  </si>
  <si>
    <t>SHRIPAL SINGH</t>
  </si>
  <si>
    <t>PRADEEP</t>
  </si>
  <si>
    <t>RAKAM SINGH</t>
  </si>
  <si>
    <t>KAUSHAL</t>
  </si>
  <si>
    <t>VIJENDRA SINGH</t>
  </si>
  <si>
    <t>GULAB SINGH</t>
  </si>
  <si>
    <t>Devender Singh</t>
  </si>
  <si>
    <t>PADAM SINGH</t>
  </si>
  <si>
    <t>RAHUL KUMAR</t>
  </si>
  <si>
    <t>RAMESH CHANDRA</t>
  </si>
  <si>
    <t>HEERESH KUMAR</t>
  </si>
  <si>
    <t>JAY PAL SINGH</t>
  </si>
  <si>
    <t>OMVEER SINGH</t>
  </si>
  <si>
    <t>Harpal Singh</t>
  </si>
  <si>
    <t>RAMVIR</t>
  </si>
  <si>
    <t>HARPAL SINGH</t>
  </si>
  <si>
    <t>SUNIL KUMAR SHARMA</t>
  </si>
  <si>
    <t>MOOLCHAND SHARMA</t>
  </si>
  <si>
    <t>YOGENDRA SINGH PARIHAR</t>
  </si>
  <si>
    <t>NARAYAN SINGH PARIHAR</t>
  </si>
  <si>
    <t>ASHISH MERAVI</t>
  </si>
  <si>
    <t>PREM SINGH</t>
  </si>
  <si>
    <t>BALAM RAM</t>
  </si>
  <si>
    <t>BANTI KUMAR</t>
  </si>
  <si>
    <t>BALAM RAM CHAUHAN</t>
  </si>
  <si>
    <t>SHYAM MALHOTRA</t>
  </si>
  <si>
    <t>JAGAN NATH</t>
  </si>
  <si>
    <t>VINOD</t>
  </si>
  <si>
    <t>PYARE LAL</t>
  </si>
  <si>
    <t>KISHUN SAH</t>
  </si>
  <si>
    <t>CHANDRIKA SAH</t>
  </si>
  <si>
    <t>SANDEEP KUMAR</t>
  </si>
  <si>
    <t>VINOD PRASAD</t>
  </si>
  <si>
    <t>AMIT KUMAR UPADHYAY</t>
  </si>
  <si>
    <t>VIJAY KUMAR UPADHYAY</t>
  </si>
  <si>
    <t>ADARSH SHUKLA</t>
  </si>
  <si>
    <t>GOVIND NARAYAN SHUKLA</t>
  </si>
  <si>
    <t>RITESH PANDAY</t>
  </si>
  <si>
    <t>SURYABHAN PANDAY</t>
  </si>
  <si>
    <t>NAUSHAD ALI</t>
  </si>
  <si>
    <t>CHHOTE KHAN</t>
  </si>
  <si>
    <t>VIJAY PRAKASH SINGH</t>
  </si>
  <si>
    <t>AMARABAHADUR</t>
  </si>
  <si>
    <t>MOHD WARIS</t>
  </si>
  <si>
    <t>MOHD AYAZ</t>
  </si>
  <si>
    <t>RAJENDER SINGH PILKHWAL</t>
  </si>
  <si>
    <t xml:space="preserve">KUNWAR SINGH </t>
  </si>
  <si>
    <t>RAM GOPAL</t>
  </si>
  <si>
    <t>LATE MAHADEV</t>
  </si>
  <si>
    <t>RAKESH KUMAR</t>
  </si>
  <si>
    <t>DEEPAK KUMAR</t>
  </si>
  <si>
    <t>SURESH</t>
  </si>
  <si>
    <t>JAGDISH CHAND</t>
  </si>
  <si>
    <t>LALIT KUMAR</t>
  </si>
  <si>
    <t>DHARAM SINGH</t>
  </si>
  <si>
    <t>MUKESH KUMAR</t>
  </si>
  <si>
    <t>LATE SHREE NOUBAT SINGH</t>
  </si>
  <si>
    <t>HARISH CHANDRA BHAGAT</t>
  </si>
  <si>
    <t>DULAMANI BHAGAT</t>
  </si>
  <si>
    <t>UMESH CHANDRA</t>
  </si>
  <si>
    <t>HARISH CHANDRA</t>
  </si>
  <si>
    <t>RAM AYODHYA KUMAR SINGH</t>
  </si>
  <si>
    <t>JAI RAM SINGH</t>
  </si>
  <si>
    <t>SUDHIR KUMAR</t>
  </si>
  <si>
    <t>MUKHTAR SINGH</t>
  </si>
  <si>
    <t>BHAGWAN CHOUDHARY</t>
  </si>
  <si>
    <t>LATE UTTIM CHAUDHARY</t>
  </si>
  <si>
    <t>SANJEEV KUMAR</t>
  </si>
  <si>
    <t>HIRA KANT JHA</t>
  </si>
  <si>
    <t>RAM NARESH</t>
  </si>
  <si>
    <t>SRI RAM</t>
  </si>
  <si>
    <t>SANTOSH KUMAR</t>
  </si>
  <si>
    <t>RAM UDGAR</t>
  </si>
  <si>
    <t>RAM BABU</t>
  </si>
  <si>
    <t>RAJENDER SHARMA</t>
  </si>
  <si>
    <t>RAJEEV KUMAR JHA</t>
  </si>
  <si>
    <t>HIRAKANT JHA</t>
  </si>
  <si>
    <t>RATAN KUMAR JHA</t>
  </si>
  <si>
    <t>CHHEDI JHA</t>
  </si>
  <si>
    <t>SANJEEV KUMAR JHA</t>
  </si>
  <si>
    <t>BHUBNESHWER JHA</t>
  </si>
  <si>
    <t>GOPAL SINGH</t>
  </si>
  <si>
    <t>RUPESH KUMAR</t>
  </si>
  <si>
    <t>SHYAM KUMAR</t>
  </si>
  <si>
    <t>PRADEEP CHAUDHARY</t>
  </si>
  <si>
    <t>CHANDAN JHA</t>
  </si>
  <si>
    <t>SHKTI NATH JHA</t>
  </si>
  <si>
    <t>RAKESH KUMAR MISHRA</t>
  </si>
  <si>
    <t>UMESH MISHRA</t>
  </si>
  <si>
    <t>YOGENDRA</t>
  </si>
  <si>
    <t>PRABHU SINGH</t>
  </si>
  <si>
    <t>RAJKUMAR JHA</t>
  </si>
  <si>
    <t>KUMOD JHA</t>
  </si>
  <si>
    <t>RAJU KUMAR MISHRA</t>
  </si>
  <si>
    <t>BADRINATH MISHRA</t>
  </si>
  <si>
    <t>GAUTAM KUMAR JHA</t>
  </si>
  <si>
    <t>DURGA KANT JHA</t>
  </si>
  <si>
    <t>BARUN KUMAR</t>
  </si>
  <si>
    <t>MADHUSUDAN CHAUDHRY</t>
  </si>
  <si>
    <t>LALITESH JHA</t>
  </si>
  <si>
    <t>DINANATH JHA</t>
  </si>
  <si>
    <t>ASHOK KUMAR</t>
  </si>
  <si>
    <t>MOOL CHAND</t>
  </si>
  <si>
    <t>SHYAM KISHOR</t>
  </si>
  <si>
    <t>VIVEK KUMAR PARVAT</t>
  </si>
  <si>
    <t>BHAIRO PARVAT</t>
  </si>
  <si>
    <t>YASHPAL SINGH</t>
  </si>
  <si>
    <t>Fatoo Singh</t>
  </si>
  <si>
    <t>MANOJ SAINI</t>
  </si>
  <si>
    <t>TEK CHAND SAINY</t>
  </si>
  <si>
    <t>MANOJ KUMAR</t>
  </si>
  <si>
    <t>VASUDAV PRASAD GUPTA</t>
  </si>
  <si>
    <t>JATINDER SHARMA</t>
  </si>
  <si>
    <t>RAM NARAYAN SHARMA</t>
  </si>
  <si>
    <t>KUMOD KUMAR PODDAR</t>
  </si>
  <si>
    <t>KRISHAN DEV PODDAR</t>
  </si>
  <si>
    <t>AMIT VATSAL</t>
  </si>
  <si>
    <t>SATYAPAL SINGH</t>
  </si>
  <si>
    <t>VISHAL KUMAR CHAUHAN</t>
  </si>
  <si>
    <t>SUBHASH SINGH</t>
  </si>
  <si>
    <t>Jagmohan Singh</t>
  </si>
  <si>
    <t>Anoj Kumar Sah</t>
  </si>
  <si>
    <t>BASUDEV SAH</t>
  </si>
  <si>
    <t>NARENDRA SINGH</t>
  </si>
  <si>
    <t>AKSAH SINGH</t>
  </si>
  <si>
    <t>SUMAR BAHADUR SINGH</t>
  </si>
  <si>
    <t>SHIVDAYAL</t>
  </si>
  <si>
    <t>DAYASHANKAR</t>
  </si>
  <si>
    <t>KHEM CHAND</t>
  </si>
  <si>
    <t>RAVINDER SINGH</t>
  </si>
  <si>
    <t>DILWAR SINGH</t>
  </si>
  <si>
    <t>PREM SHANKAR</t>
  </si>
  <si>
    <t>PRABHU NATH</t>
  </si>
  <si>
    <t>UPENDER SINGH</t>
  </si>
  <si>
    <t>DHIRENDER SINGH</t>
  </si>
  <si>
    <t>ADARSH SHARMA</t>
  </si>
  <si>
    <t>SANJEET SHARMA</t>
  </si>
  <si>
    <t>GURUDEV MUNI</t>
  </si>
  <si>
    <t>RAMADEV MUNI</t>
  </si>
  <si>
    <t>SUSHIL KUMAR</t>
  </si>
  <si>
    <t>LAL BAHADUR MAHTO</t>
  </si>
  <si>
    <t>RAM AYODHYA MAHTO</t>
  </si>
  <si>
    <t>DINESH KUMAR</t>
  </si>
  <si>
    <t>RAM PARTAP</t>
  </si>
  <si>
    <t>SHISHU PAL SINGH</t>
  </si>
  <si>
    <t>Nain Singh</t>
  </si>
  <si>
    <t>GOVIND SINGH</t>
  </si>
  <si>
    <t>PRAMOD BABU</t>
  </si>
  <si>
    <t>RADHEY SHYAM SAXENA</t>
  </si>
  <si>
    <t>ANIL SHARMA</t>
  </si>
  <si>
    <t>PUSHKAR SHARMA</t>
  </si>
  <si>
    <t>YAD RAM</t>
  </si>
  <si>
    <t>Umarao Singh</t>
  </si>
  <si>
    <t xml:space="preserve">NARESH KUMAR </t>
  </si>
  <si>
    <t>LT SURAJ BHAN</t>
  </si>
  <si>
    <t>NANDKISHOR DUBEY</t>
  </si>
  <si>
    <t>ANIL CHOUDHARY</t>
  </si>
  <si>
    <t>SARVIND CHAUDHARY</t>
  </si>
  <si>
    <t>PAWAN KUMAR</t>
  </si>
  <si>
    <t>JAY PRASAD</t>
  </si>
  <si>
    <t>CHAND BABU</t>
  </si>
  <si>
    <t>KALLAN KHAN</t>
  </si>
  <si>
    <t>AMIT KUMAR</t>
  </si>
  <si>
    <t>PURSHOTTAM KUMAR</t>
  </si>
  <si>
    <t>AMAR SINGH</t>
  </si>
  <si>
    <t>RAVISH</t>
  </si>
  <si>
    <t>PREM DAS</t>
  </si>
  <si>
    <t>SHEELENDRA</t>
  </si>
  <si>
    <t>KUWAR PAL SINGH</t>
  </si>
  <si>
    <t>SHASHI KANT RAM</t>
  </si>
  <si>
    <t>HARI KRISHAN</t>
  </si>
  <si>
    <t>MONU</t>
  </si>
  <si>
    <t>DEVENDER</t>
  </si>
  <si>
    <t>AJEET KUMAR</t>
  </si>
  <si>
    <t>JUGAL KISHORE</t>
  </si>
  <si>
    <t>MANI RAM</t>
  </si>
  <si>
    <t>LOKESH MEHRA</t>
  </si>
  <si>
    <t>Joginder Pal Mehra</t>
  </si>
  <si>
    <t>AMIT</t>
  </si>
  <si>
    <t>KRISHAN LAL</t>
  </si>
  <si>
    <t>NARAYAN CHAUDHARY</t>
  </si>
  <si>
    <t>SINGHESHWAR CHAUDHARY</t>
  </si>
  <si>
    <t>NEETU SINGH</t>
  </si>
  <si>
    <t>Tam Pal Singh</t>
  </si>
  <si>
    <t>AKASH KUMAR</t>
  </si>
  <si>
    <t>DHARAMPAL</t>
  </si>
  <si>
    <t>TRIBHUVAN SINGH</t>
  </si>
  <si>
    <t>SANT KUMAR</t>
  </si>
  <si>
    <t xml:space="preserve">KULDEEP SINGH </t>
  </si>
  <si>
    <t>Rajender Singh</t>
  </si>
  <si>
    <t>RAVI</t>
  </si>
  <si>
    <t>JUGAL RAI</t>
  </si>
  <si>
    <t>FAQUIR CHAND</t>
  </si>
  <si>
    <t>HEMRAJ</t>
  </si>
  <si>
    <t xml:space="preserve">D P CHAUDHARY </t>
  </si>
  <si>
    <t>BILTU CHAUDHARY</t>
  </si>
  <si>
    <t xml:space="preserve">SUNDER SINGH </t>
  </si>
  <si>
    <t xml:space="preserve">ANAND SINGH   </t>
  </si>
  <si>
    <t>JAGBIR BHANDARI</t>
  </si>
  <si>
    <t>Singheshwar Bhandari</t>
  </si>
  <si>
    <t>KRISHNA</t>
  </si>
  <si>
    <t>RAGHUBIR BHANDARI</t>
  </si>
  <si>
    <t>SURESH CHAUDHARY</t>
  </si>
  <si>
    <t>LATE LUXMAN CHAUDHARY</t>
  </si>
  <si>
    <t>DILIP CHAUDHARY</t>
  </si>
  <si>
    <t>UTIMLAL CHAUDHARY</t>
  </si>
  <si>
    <t>SAJJAN KAMATI</t>
  </si>
  <si>
    <t>SUDESHI KAMATI</t>
  </si>
  <si>
    <t>SUSHIL PANDEY</t>
  </si>
  <si>
    <t>Laxmi Pandey</t>
  </si>
  <si>
    <t>RAM KUMAR BHANDARI</t>
  </si>
  <si>
    <t>PAWAN BHANDARI</t>
  </si>
  <si>
    <t>SHIV KUMAR</t>
  </si>
  <si>
    <t>Late Shayam Lal</t>
  </si>
  <si>
    <t>JAGDEEP</t>
  </si>
  <si>
    <t>JAI CHAND</t>
  </si>
  <si>
    <t>SURAJ KUMAR BHANDARI</t>
  </si>
  <si>
    <t>PAVAN BHANDARI</t>
  </si>
  <si>
    <t>SATPAL SINGH</t>
  </si>
  <si>
    <t>HARISHCHAND</t>
  </si>
  <si>
    <t>PARVENDRA SINGH</t>
  </si>
  <si>
    <t>HARICHANDRA SINGH</t>
  </si>
  <si>
    <t>MANOJ KUMAR JADON</t>
  </si>
  <si>
    <t>INDERJEET SINGH</t>
  </si>
  <si>
    <t>REUBEN SINGH</t>
  </si>
  <si>
    <t>A J SINGH</t>
  </si>
  <si>
    <t>GOMATI PRASAD</t>
  </si>
  <si>
    <t>GAJENDRA KUMAR</t>
  </si>
  <si>
    <t>RAJENDER KUMAR</t>
  </si>
  <si>
    <t>BADRI PRASAD</t>
  </si>
  <si>
    <t>JAMAN</t>
  </si>
  <si>
    <t>ABHISHEK KUMAR</t>
  </si>
  <si>
    <t>NARESH KUMAR</t>
  </si>
  <si>
    <t>BALBIR SINGH</t>
  </si>
  <si>
    <t>MOHAN SAO</t>
  </si>
  <si>
    <t>RANJEET SAHU</t>
  </si>
  <si>
    <t>SUMIT</t>
  </si>
  <si>
    <t>NAVJEET SINGH</t>
  </si>
  <si>
    <t>JAGJEET SINGH</t>
  </si>
  <si>
    <t>ASHUTOSH SINGH YADAV</t>
  </si>
  <si>
    <t>ARUN KUMAR YADAV</t>
  </si>
  <si>
    <t>ASHISH KUMAR UPADHYAY</t>
  </si>
  <si>
    <t>SANJAY KUMAR SINGH</t>
  </si>
  <si>
    <t>RAM NATH</t>
  </si>
  <si>
    <t>LALBAHADUR VERMA</t>
  </si>
  <si>
    <t>BHAIRAM</t>
  </si>
  <si>
    <t>RAJ KUMAR RAWAT</t>
  </si>
  <si>
    <t>SHIV CHARAN</t>
  </si>
  <si>
    <t>NARAIN</t>
  </si>
  <si>
    <t>SANTOSH</t>
  </si>
  <si>
    <t>SHRICHAND</t>
  </si>
  <si>
    <t>SACHIN KUMAR</t>
  </si>
  <si>
    <t>RAM CHANDRA</t>
  </si>
  <si>
    <t>ANOOP RAWAT</t>
  </si>
  <si>
    <t>RAJA RAM RAWAT</t>
  </si>
  <si>
    <t>AWADHESH KUMAR</t>
  </si>
  <si>
    <t>RAM KARAN</t>
  </si>
  <si>
    <t>SUNEEL KUMAR YADAV</t>
  </si>
  <si>
    <t>MULCHAND</t>
  </si>
  <si>
    <t>SURAJ KUMAR</t>
  </si>
  <si>
    <t>MR. RADHESHYAM</t>
  </si>
  <si>
    <t>HARIOM</t>
  </si>
  <si>
    <t>RAM PRAKASH SHARMA</t>
  </si>
  <si>
    <t>SHISHIR</t>
  </si>
  <si>
    <t>PRADIP KUMAR</t>
  </si>
  <si>
    <t>ADITYA SINGH</t>
  </si>
  <si>
    <t>PARDEEP GUPTA</t>
  </si>
  <si>
    <t>BAIJNATH GUPTA</t>
  </si>
  <si>
    <t>DURGESH KUMAR</t>
  </si>
  <si>
    <t>DASHRATH</t>
  </si>
  <si>
    <t>SURAJ GAUTAM</t>
  </si>
  <si>
    <t>KISAN LAL</t>
  </si>
  <si>
    <t>VISHAL KUMAR</t>
  </si>
  <si>
    <t>SHIKHAR MISHRA</t>
  </si>
  <si>
    <t>Late Shri Rajendra Kumar MIshra</t>
  </si>
  <si>
    <t>SANTOSH RAJPUT</t>
  </si>
  <si>
    <t>LT. LAXAMAN RAJPUT</t>
  </si>
  <si>
    <t>SANDEEP GUPTA</t>
  </si>
  <si>
    <t>BRIJNATH PRASAD HARIJAN</t>
  </si>
  <si>
    <t>SRIRAM</t>
  </si>
  <si>
    <t>MUNESHWAR RAWAT</t>
  </si>
  <si>
    <t>NANHEY LAL</t>
  </si>
  <si>
    <t>SURAJ</t>
  </si>
  <si>
    <t>GAREEBE LAL</t>
  </si>
  <si>
    <t>VIJAY SHANKAR PANDEY</t>
  </si>
  <si>
    <t>GOPAL PANDEY</t>
  </si>
  <si>
    <t>ASHWANI KUMAR</t>
  </si>
  <si>
    <t>RAM SAKAL VISHWAKARMA</t>
  </si>
  <si>
    <t>ABHISHEK KUMAR VISHWAKARMA</t>
  </si>
  <si>
    <t>DHARAM CHAND VISHWAKARMA</t>
  </si>
  <si>
    <t>ANUJ KUMAR</t>
  </si>
  <si>
    <t>KRISHAN CHANDRA</t>
  </si>
  <si>
    <t>MAHESH KUMAR CHATURVEDI</t>
  </si>
  <si>
    <t>LATE MUKUND LAL CHATURVEDI</t>
  </si>
  <si>
    <t>Erector</t>
  </si>
  <si>
    <t>100155913876</t>
  </si>
  <si>
    <t>100311500840</t>
  </si>
  <si>
    <t>Technician</t>
  </si>
  <si>
    <t>100050517048</t>
  </si>
  <si>
    <t>100307904667</t>
  </si>
  <si>
    <t>Helper</t>
  </si>
  <si>
    <t>100282507309</t>
  </si>
  <si>
    <t>100733955495</t>
  </si>
  <si>
    <t>100752216933</t>
  </si>
  <si>
    <t>101439032776</t>
  </si>
  <si>
    <t>101439118571</t>
  </si>
  <si>
    <t>101439051067</t>
  </si>
  <si>
    <t>101439060896</t>
  </si>
  <si>
    <t>101440435591</t>
  </si>
  <si>
    <t>100171358632</t>
  </si>
  <si>
    <t>100957394122</t>
  </si>
  <si>
    <t>101432745083</t>
  </si>
  <si>
    <t>101439580344</t>
  </si>
  <si>
    <t>101208564634</t>
  </si>
  <si>
    <t>100891159388</t>
  </si>
  <si>
    <t>101188236601</t>
  </si>
  <si>
    <t>101161780984</t>
  </si>
  <si>
    <t>RAMVEER SINGH</t>
  </si>
  <si>
    <t>100261300081</t>
  </si>
  <si>
    <t>100306789965</t>
  </si>
  <si>
    <t>100370816513</t>
  </si>
  <si>
    <t>100733113063</t>
  </si>
  <si>
    <t>101432707237</t>
  </si>
  <si>
    <t>100731766457</t>
  </si>
  <si>
    <t>100883986778</t>
  </si>
  <si>
    <t>100887097297</t>
  </si>
  <si>
    <t>100407802973</t>
  </si>
  <si>
    <t>GLOBE MANAGEMENT</t>
  </si>
  <si>
    <t>Accountant</t>
  </si>
  <si>
    <t>100194907355</t>
  </si>
  <si>
    <t>Office Executive</t>
  </si>
  <si>
    <t>100481893808</t>
  </si>
  <si>
    <t>101364624589</t>
  </si>
  <si>
    <t>101181242970</t>
  </si>
  <si>
    <t>Safety Sup</t>
  </si>
  <si>
    <t>101140729234</t>
  </si>
  <si>
    <t>NAUSHAD ALI PAINTER</t>
  </si>
  <si>
    <t>Painter</t>
  </si>
  <si>
    <t>100252381568</t>
  </si>
  <si>
    <t>100001537772</t>
  </si>
  <si>
    <t>100921349827</t>
  </si>
  <si>
    <t>RAJENDER SINGH</t>
  </si>
  <si>
    <t>100294300295</t>
  </si>
  <si>
    <t>100571417759</t>
  </si>
  <si>
    <t>SURESH KUMAR</t>
  </si>
  <si>
    <t>100373449827</t>
  </si>
  <si>
    <t>100203487406</t>
  </si>
  <si>
    <t>100998195293</t>
  </si>
  <si>
    <t>100162140944</t>
  </si>
  <si>
    <t>100911272843</t>
  </si>
  <si>
    <t>100300747192</t>
  </si>
  <si>
    <t>101364174073</t>
  </si>
  <si>
    <t>BHAGWAN CHAUDHARY</t>
  </si>
  <si>
    <t>100109873893</t>
  </si>
  <si>
    <t>100334639602</t>
  </si>
  <si>
    <t>100301748415</t>
  </si>
  <si>
    <t>100336815255</t>
  </si>
  <si>
    <t>101288332674</t>
  </si>
  <si>
    <t>101193816229</t>
  </si>
  <si>
    <t>101169891659</t>
  </si>
  <si>
    <t>101445318555</t>
  </si>
  <si>
    <t>101445306327</t>
  </si>
  <si>
    <t>100316757332</t>
  </si>
  <si>
    <t>101002589938</t>
  </si>
  <si>
    <t>100122269857</t>
  </si>
  <si>
    <t>100299985440</t>
  </si>
  <si>
    <t>100673936333</t>
  </si>
  <si>
    <t>100732653936</t>
  </si>
  <si>
    <t>100731751320</t>
  </si>
  <si>
    <t>100885766198</t>
  </si>
  <si>
    <t>101297524506</t>
  </si>
  <si>
    <t>101373217425</t>
  </si>
  <si>
    <t>101080647041</t>
  </si>
  <si>
    <t>101281727430</t>
  </si>
  <si>
    <t>101250255757</t>
  </si>
  <si>
    <t>100415059402</t>
  </si>
  <si>
    <t>100222169591</t>
  </si>
  <si>
    <t>100221485603</t>
  </si>
  <si>
    <t>100173327209</t>
  </si>
  <si>
    <t>100571386756</t>
  </si>
  <si>
    <t>100571776743</t>
  </si>
  <si>
    <t>100734035073</t>
  </si>
  <si>
    <t>100170867623</t>
  </si>
  <si>
    <t>100731811886</t>
  </si>
  <si>
    <t>101076993402</t>
  </si>
  <si>
    <t>101197359046</t>
  </si>
  <si>
    <t>101199094783</t>
  </si>
  <si>
    <t>100508499260</t>
  </si>
  <si>
    <t>101220344184</t>
  </si>
  <si>
    <t>101220488945</t>
  </si>
  <si>
    <t>100732080672</t>
  </si>
  <si>
    <t>101288332661</t>
  </si>
  <si>
    <t>101389186550</t>
  </si>
  <si>
    <t>100956138393</t>
  </si>
  <si>
    <t>101038186378</t>
  </si>
  <si>
    <t>101439125902</t>
  </si>
  <si>
    <t>101450879089</t>
  </si>
  <si>
    <t>100351181559</t>
  </si>
  <si>
    <t>101172846177</t>
  </si>
  <si>
    <t>100276542919</t>
  </si>
  <si>
    <t>100083936655</t>
  </si>
  <si>
    <t>100414552451</t>
  </si>
  <si>
    <t>100928565366</t>
  </si>
  <si>
    <t>101297539792</t>
  </si>
  <si>
    <t>100509196276</t>
  </si>
  <si>
    <t>101388086556</t>
  </si>
  <si>
    <t>101420838464</t>
  </si>
  <si>
    <t>100282708047</t>
  </si>
  <si>
    <t>100571622950</t>
  </si>
  <si>
    <t>100956138449</t>
  </si>
  <si>
    <t>101024558351</t>
  </si>
  <si>
    <t>101208559871</t>
  </si>
  <si>
    <t>101244599879</t>
  </si>
  <si>
    <t>101177775440</t>
  </si>
  <si>
    <t>A J CONTRACTOR</t>
  </si>
  <si>
    <t>100178642862</t>
  </si>
  <si>
    <t>100206455416</t>
  </si>
  <si>
    <t>100079877779</t>
  </si>
  <si>
    <t>100059155782</t>
  </si>
  <si>
    <t>100254181766</t>
  </si>
  <si>
    <t>101243762285</t>
  </si>
  <si>
    <t>100956138454</t>
  </si>
  <si>
    <t>101389165794</t>
  </si>
  <si>
    <t>101244287257</t>
  </si>
  <si>
    <t>100732336387</t>
  </si>
  <si>
    <t>100128781353</t>
  </si>
  <si>
    <t>100369730617</t>
  </si>
  <si>
    <t>100956138465</t>
  </si>
  <si>
    <t>100170284889</t>
  </si>
  <si>
    <t>100196126846</t>
  </si>
  <si>
    <t>100290421887</t>
  </si>
  <si>
    <t>100373786108</t>
  </si>
  <si>
    <t>100137772721</t>
  </si>
  <si>
    <t>100328335232</t>
  </si>
  <si>
    <t>100638091249</t>
  </si>
  <si>
    <t>101080647073</t>
  </si>
  <si>
    <t>100351368820</t>
  </si>
  <si>
    <t>101411114719</t>
  </si>
  <si>
    <t>101411120829</t>
  </si>
  <si>
    <t>101174288304</t>
  </si>
  <si>
    <t>101314540940</t>
  </si>
  <si>
    <t>100221703239</t>
  </si>
  <si>
    <t>SINGH MECHANICAL WORKS</t>
  </si>
  <si>
    <t>100313203462</t>
  </si>
  <si>
    <t>100571258851</t>
  </si>
  <si>
    <t>101273800748</t>
  </si>
  <si>
    <t>100294260269</t>
  </si>
  <si>
    <t>100766997141</t>
  </si>
  <si>
    <t>100073154675</t>
  </si>
  <si>
    <t>101359674640</t>
  </si>
  <si>
    <t>101359674638</t>
  </si>
  <si>
    <t>101359674617</t>
  </si>
  <si>
    <t>101359674629</t>
  </si>
  <si>
    <t>101276239677</t>
  </si>
  <si>
    <t>100883422744</t>
  </si>
  <si>
    <t>100993752934</t>
  </si>
  <si>
    <t>101252460378</t>
  </si>
  <si>
    <t>101408225476</t>
  </si>
  <si>
    <t>100292373003</t>
  </si>
  <si>
    <t>100093670587</t>
  </si>
  <si>
    <t>101115152753</t>
  </si>
  <si>
    <t>101138933537</t>
  </si>
  <si>
    <t>101273190184</t>
  </si>
  <si>
    <t>100330947871</t>
  </si>
  <si>
    <t>101273187028</t>
  </si>
  <si>
    <t>100096822282</t>
  </si>
  <si>
    <t>101439546244</t>
  </si>
  <si>
    <t>101406865856</t>
  </si>
  <si>
    <t>101225530601</t>
  </si>
  <si>
    <t>101392597966</t>
  </si>
  <si>
    <t>100043701302</t>
  </si>
  <si>
    <t>100979592310</t>
  </si>
  <si>
    <t>101449786062</t>
  </si>
  <si>
    <t>101449705831</t>
  </si>
  <si>
    <t>101467330930</t>
  </si>
  <si>
    <t>100350624813</t>
  </si>
  <si>
    <t>100337384731</t>
  </si>
  <si>
    <t>101439759999</t>
  </si>
  <si>
    <t>101499197943</t>
  </si>
  <si>
    <t>100238171028</t>
  </si>
  <si>
    <t>101408199833</t>
  </si>
  <si>
    <t>101275267007</t>
  </si>
  <si>
    <t>100047016001</t>
  </si>
  <si>
    <t>101363853424</t>
  </si>
  <si>
    <t>Service repair</t>
  </si>
  <si>
    <t>101222860545</t>
  </si>
  <si>
    <t>101325495904</t>
  </si>
  <si>
    <t xml:space="preserve"> </t>
  </si>
  <si>
    <t>SAURAV KUMAR MANDAL</t>
  </si>
  <si>
    <t>NIRANJAN MANDAL</t>
  </si>
  <si>
    <t>101514059608</t>
  </si>
  <si>
    <t>VIKASH RAJ</t>
  </si>
  <si>
    <t>DAMU PRASAD</t>
  </si>
  <si>
    <t>101514062080</t>
  </si>
  <si>
    <t>BOSKI NATH CHOUDHARY</t>
  </si>
  <si>
    <t>VEDNATH CHOUDHARY</t>
  </si>
  <si>
    <t>101269408241</t>
  </si>
  <si>
    <t>ROHIT KUMAR</t>
  </si>
  <si>
    <t>101326145679</t>
  </si>
  <si>
    <t>ARMAAN</t>
  </si>
  <si>
    <t>JALALUDDIN</t>
  </si>
  <si>
    <t>101505718677</t>
  </si>
  <si>
    <t>RANVEER SINGH</t>
  </si>
  <si>
    <t>ROHIT SHARMA</t>
  </si>
  <si>
    <t>101486608179</t>
  </si>
  <si>
    <t>KAWALJEET SINGH</t>
  </si>
  <si>
    <t>MAHENDER SINGH</t>
  </si>
  <si>
    <t>100732821824</t>
  </si>
  <si>
    <t>SUNNY DHADWAL</t>
  </si>
  <si>
    <t>SURINDER KUMAR</t>
  </si>
  <si>
    <t>101522963851</t>
  </si>
  <si>
    <t>SONU RAM PATLE</t>
  </si>
  <si>
    <t>ASHA RAM PATLE</t>
  </si>
  <si>
    <t>SHESHNATH VISHWAKARMA</t>
  </si>
  <si>
    <t>DHARMACHAND VISHWAKARMA</t>
  </si>
  <si>
    <t>101241427051</t>
  </si>
  <si>
    <t>FAHEEM</t>
  </si>
  <si>
    <t>ABDUL ZAHEER</t>
  </si>
  <si>
    <t>101529686084</t>
  </si>
  <si>
    <t>SANJAY THAKUR</t>
  </si>
  <si>
    <t>RAM ADHIN THAKUR</t>
  </si>
  <si>
    <t>100509003161</t>
  </si>
  <si>
    <t>RINKU YADAV</t>
  </si>
  <si>
    <t>100479532552</t>
  </si>
  <si>
    <t>MANJIT KUMAR</t>
  </si>
  <si>
    <t>MAHENDRA</t>
  </si>
  <si>
    <t>101306385269</t>
  </si>
  <si>
    <t>NIRMAL</t>
  </si>
  <si>
    <t>101367589446</t>
  </si>
  <si>
    <t>ROCKEY SINGH</t>
  </si>
  <si>
    <t>KANHAIYAN SINGH</t>
  </si>
  <si>
    <t>100764171414</t>
  </si>
  <si>
    <t>TEJPAL SINGH RAWAT</t>
  </si>
  <si>
    <t>UMMED SINGH RAWAT</t>
  </si>
  <si>
    <t>101199978520</t>
  </si>
  <si>
    <t>RAMDAS</t>
  </si>
  <si>
    <t>100990771980</t>
  </si>
  <si>
    <t>AJAY VISHWAKARMA</t>
  </si>
  <si>
    <t>RAMMURTI</t>
  </si>
  <si>
    <t>101269963531</t>
  </si>
  <si>
    <t>no po</t>
  </si>
  <si>
    <t>SHISHPAL</t>
  </si>
  <si>
    <t>101514010361</t>
  </si>
  <si>
    <t>SALMAN KHAN</t>
  </si>
  <si>
    <t>101369762576</t>
  </si>
  <si>
    <t>SUMIT KUMAR</t>
  </si>
  <si>
    <t>HARI SHYAM</t>
  </si>
  <si>
    <t>100956138386</t>
  </si>
  <si>
    <t>DENTA DEEN</t>
  </si>
  <si>
    <t>101257085165</t>
  </si>
  <si>
    <t>JOGENDER SINGH</t>
  </si>
  <si>
    <t>101428967906</t>
  </si>
  <si>
    <t>BIJENDER</t>
  </si>
  <si>
    <t>101510252221</t>
  </si>
  <si>
    <t xml:space="preserve">NITIN CHAUHAN </t>
  </si>
  <si>
    <t>SHISHPAL SINGH</t>
  </si>
  <si>
    <t>101564919240</t>
  </si>
  <si>
    <t>ABHISHEK TIWARI</t>
  </si>
  <si>
    <t>SHRIKANT TIWARI</t>
  </si>
  <si>
    <t>Wages Register for the month: Jun-2020</t>
  </si>
  <si>
    <t>Leave full month</t>
  </si>
  <si>
    <t>WD 12 &amp; 12B</t>
  </si>
  <si>
    <t>WD 13</t>
  </si>
  <si>
    <t>005952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</si>
</sst>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[$-409]mmm\-yy;@"/>
    <numFmt numFmtId="165" formatCode="[$-409]dd\-mmm\-yy;@"/>
    <numFmt numFmtId="166" formatCode="dd/mm/yy;@"/>
    <numFmt numFmtId="167" formatCode="_(* #,##0.00_);_(* \(#,##0.00\);_(* &quot;-&quot;??_);_(@_)"/>
    <numFmt numFmtId="168" formatCode="_(* #,##0_);_(* \(#,##0\);_(* &quot;-&quot;??_);_(@_)"/>
  </numFmts>
  <fonts count="17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rgb="FF36363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Font="0" applyFill="0" applyBorder="0" applyAlignment="0" applyProtection="0"/>
    <xf numFmtId="0" fontId="2" fillId="0" borderId="0"/>
  </cellStyleXfs>
  <cellXfs count="25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43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6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8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5" fillId="0" borderId="1" xfId="9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6" quotePrefix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0" fontId="5" fillId="0" borderId="0" xfId="6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7" fontId="5" fillId="0" borderId="0" xfId="9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167" fontId="4" fillId="0" borderId="0" xfId="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5" fillId="0" borderId="0" xfId="9" applyNumberFormat="1" applyFont="1" applyFill="1" applyBorder="1" applyAlignment="1">
      <alignment horizontal="left" vertical="center"/>
    </xf>
    <xf numFmtId="0" fontId="5" fillId="0" borderId="1" xfId="8" applyFont="1" applyFill="1" applyBorder="1" applyAlignment="1">
      <alignment horizontal="left" vertical="center" wrapText="1"/>
    </xf>
    <xf numFmtId="168" fontId="5" fillId="0" borderId="0" xfId="9" applyNumberFormat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8" fillId="0" borderId="1" xfId="8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/>
    </xf>
    <xf numFmtId="0" fontId="8" fillId="0" borderId="1" xfId="8" applyFont="1" applyFill="1" applyBorder="1" applyAlignment="1">
      <alignment horizontal="right" vertical="center"/>
    </xf>
    <xf numFmtId="0" fontId="5" fillId="0" borderId="1" xfId="9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" fontId="5" fillId="0" borderId="1" xfId="6" quotePrefix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/>
    </xf>
    <xf numFmtId="0" fontId="5" fillId="0" borderId="1" xfId="6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1" xfId="7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8" fillId="0" borderId="1" xfId="8" applyFont="1" applyFill="1" applyBorder="1" applyAlignment="1">
      <alignment horizontal="left" vertical="center"/>
    </xf>
    <xf numFmtId="0" fontId="8" fillId="0" borderId="6" xfId="6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" fontId="8" fillId="0" borderId="1" xfId="8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5" fillId="4" borderId="1" xfId="7" applyFont="1" applyFill="1" applyBorder="1" applyAlignment="1">
      <alignment horizontal="right" vertical="center"/>
    </xf>
    <xf numFmtId="0" fontId="5" fillId="0" borderId="1" xfId="7" applyFont="1" applyBorder="1" applyAlignment="1">
      <alignment vertical="center"/>
    </xf>
    <xf numFmtId="0" fontId="8" fillId="0" borderId="0" xfId="0" applyFont="1"/>
    <xf numFmtId="0" fontId="3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3" borderId="1" xfId="7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3" fillId="0" borderId="6" xfId="6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9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9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8" applyFont="1" applyBorder="1" applyAlignment="1">
      <alignment vertical="center" wrapText="1"/>
    </xf>
    <xf numFmtId="166" fontId="11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8" fillId="0" borderId="6" xfId="8" applyFont="1" applyFill="1" applyBorder="1" applyAlignment="1">
      <alignment horizontal="left" vertical="center"/>
    </xf>
    <xf numFmtId="0" fontId="5" fillId="0" borderId="1" xfId="1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43" fontId="14" fillId="0" borderId="0" xfId="1" applyFont="1" applyFill="1" applyBorder="1" applyAlignment="1">
      <alignment horizontal="center" vertical="center"/>
    </xf>
    <xf numFmtId="0" fontId="5" fillId="0" borderId="1" xfId="7" quotePrefix="1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1" fontId="8" fillId="0" borderId="1" xfId="8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8" fillId="0" borderId="1" xfId="8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" fontId="5" fillId="0" borderId="6" xfId="0" quotePrefix="1" applyNumberFormat="1" applyFont="1" applyBorder="1" applyAlignment="1">
      <alignment horizontal="left" vertical="center"/>
    </xf>
    <xf numFmtId="167" fontId="5" fillId="0" borderId="0" xfId="9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8" fillId="0" borderId="1" xfId="6" quotePrefix="1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6" xfId="0" quotePrefix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left" vertical="center" wrapText="1"/>
    </xf>
    <xf numFmtId="0" fontId="11" fillId="0" borderId="1" xfId="6" quotePrefix="1" applyFont="1" applyFill="1" applyBorder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0" fontId="12" fillId="0" borderId="1" xfId="8" applyFont="1" applyFill="1" applyBorder="1" applyAlignment="1">
      <alignment horizontal="right" vertical="center"/>
    </xf>
    <xf numFmtId="0" fontId="11" fillId="0" borderId="1" xfId="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1" fontId="11" fillId="0" borderId="1" xfId="0" quotePrefix="1" applyNumberFormat="1" applyFont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8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vertical="center"/>
    </xf>
    <xf numFmtId="0" fontId="5" fillId="2" borderId="1" xfId="9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right" vertical="center"/>
    </xf>
    <xf numFmtId="0" fontId="5" fillId="2" borderId="1" xfId="6" applyFont="1" applyFill="1" applyBorder="1" applyAlignment="1">
      <alignment vertical="center" wrapText="1"/>
    </xf>
    <xf numFmtId="166" fontId="5" fillId="2" borderId="1" xfId="1" applyNumberFormat="1" applyFont="1" applyFill="1" applyBorder="1" applyAlignment="1">
      <alignment horizontal="center" vertical="center"/>
    </xf>
    <xf numFmtId="167" fontId="5" fillId="2" borderId="0" xfId="9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4" borderId="1" xfId="1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9"/>
  <sheetViews>
    <sheetView tabSelected="1" workbookViewId="0">
      <pane xSplit="3" ySplit="4" topLeftCell="H281" activePane="bottomRight" state="frozen"/>
      <selection pane="topRight" activeCell="E1" sqref="E1"/>
      <selection pane="bottomLeft" activeCell="A5" sqref="A5"/>
      <selection pane="bottomRight" activeCell="T292" sqref="T292"/>
    </sheetView>
  </sheetViews>
  <sheetFormatPr defaultColWidth="9.140625" defaultRowHeight="12.75"/>
  <cols>
    <col min="1" max="1" width="4" style="2" bestFit="1" customWidth="1"/>
    <col min="2" max="2" width="6.42578125" style="3" hidden="1" customWidth="1"/>
    <col min="3" max="3" width="12.7109375" style="9" customWidth="1"/>
    <col min="4" max="4" width="11.5703125" style="9" customWidth="1"/>
    <col min="5" max="5" width="7.42578125" style="9" customWidth="1"/>
    <col min="6" max="6" width="11" style="3" bestFit="1" customWidth="1"/>
    <col min="7" max="7" width="6" style="4" customWidth="1"/>
    <col min="8" max="8" width="13.140625" style="4" bestFit="1" customWidth="1"/>
    <col min="9" max="9" width="6.7109375" style="3" hidden="1" customWidth="1"/>
    <col min="10" max="10" width="4.85546875" style="10" hidden="1" customWidth="1"/>
    <col min="11" max="11" width="5" style="3" hidden="1" customWidth="1"/>
    <col min="12" max="12" width="6.5703125" style="3" hidden="1" customWidth="1"/>
    <col min="13" max="13" width="6.7109375" style="3" customWidth="1"/>
    <col min="14" max="14" width="7" style="3" bestFit="1" customWidth="1"/>
    <col min="15" max="15" width="4" style="3" bestFit="1" customWidth="1"/>
    <col min="16" max="16" width="8.140625" style="3" bestFit="1" customWidth="1"/>
    <col min="17" max="17" width="5" style="3" bestFit="1" customWidth="1"/>
    <col min="18" max="18" width="6.140625" style="5" bestFit="1" customWidth="1"/>
    <col min="19" max="19" width="7" style="8" bestFit="1" customWidth="1"/>
    <col min="20" max="20" width="6.140625" style="8" bestFit="1" customWidth="1"/>
    <col min="21" max="21" width="4.42578125" style="3" customWidth="1"/>
    <col min="22" max="23" width="8" style="3" bestFit="1" customWidth="1"/>
    <col min="24" max="24" width="7.85546875" style="3" customWidth="1"/>
    <col min="25" max="25" width="7.140625" style="1" bestFit="1" customWidth="1"/>
    <col min="26" max="26" width="6.140625" style="1" bestFit="1" customWidth="1"/>
    <col min="27" max="27" width="4.5703125" style="7" bestFit="1" customWidth="1"/>
    <col min="28" max="28" width="6.85546875" style="6" customWidth="1"/>
    <col min="29" max="29" width="6" style="11" bestFit="1" customWidth="1"/>
    <col min="30" max="30" width="8" style="1" bestFit="1" customWidth="1"/>
    <col min="31" max="31" width="7.85546875" style="1" customWidth="1"/>
    <col min="32" max="32" width="8.140625" style="1" customWidth="1"/>
    <col min="33" max="33" width="10.28515625" style="1" customWidth="1"/>
    <col min="34" max="39" width="0" style="1" hidden="1" customWidth="1"/>
    <col min="40" max="16384" width="9.140625" style="1"/>
  </cols>
  <sheetData>
    <row r="1" spans="1:41" ht="20.25" customHeight="1">
      <c r="A1" s="254" t="s">
        <v>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</row>
    <row r="2" spans="1:41" ht="15.75" customHeight="1">
      <c r="A2" s="253" t="s">
        <v>846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41" s="43" customFormat="1" ht="12" customHeight="1">
      <c r="A3" s="252" t="s">
        <v>0</v>
      </c>
      <c r="B3" s="252" t="s">
        <v>16</v>
      </c>
      <c r="C3" s="252" t="s">
        <v>17</v>
      </c>
      <c r="D3" s="252" t="s">
        <v>18</v>
      </c>
      <c r="E3" s="252" t="s">
        <v>1</v>
      </c>
      <c r="F3" s="252" t="s">
        <v>19</v>
      </c>
      <c r="G3" s="255" t="s">
        <v>20</v>
      </c>
      <c r="H3" s="252" t="s">
        <v>14</v>
      </c>
      <c r="I3" s="252" t="s">
        <v>2</v>
      </c>
      <c r="J3" s="252"/>
      <c r="K3" s="252"/>
      <c r="L3" s="252"/>
      <c r="M3" s="252" t="s">
        <v>2</v>
      </c>
      <c r="N3" s="252" t="s">
        <v>21</v>
      </c>
      <c r="O3" s="252"/>
      <c r="P3" s="252" t="s">
        <v>22</v>
      </c>
      <c r="Q3" s="252"/>
      <c r="R3" s="252"/>
      <c r="S3" s="252"/>
      <c r="T3" s="252"/>
      <c r="U3" s="252"/>
      <c r="V3" s="252"/>
      <c r="W3" s="256" t="s">
        <v>3</v>
      </c>
      <c r="X3" s="256" t="s">
        <v>4</v>
      </c>
      <c r="Y3" s="252" t="s">
        <v>5</v>
      </c>
      <c r="Z3" s="252"/>
      <c r="AA3" s="252"/>
      <c r="AB3" s="252"/>
      <c r="AC3" s="252"/>
      <c r="AD3" s="252"/>
      <c r="AE3" s="252" t="s">
        <v>6</v>
      </c>
      <c r="AF3" s="252" t="s">
        <v>23</v>
      </c>
      <c r="AG3" s="252" t="s">
        <v>7</v>
      </c>
    </row>
    <row r="4" spans="1:41" s="43" customFormat="1" ht="24" customHeight="1">
      <c r="A4" s="252"/>
      <c r="B4" s="252"/>
      <c r="C4" s="252"/>
      <c r="D4" s="252"/>
      <c r="E4" s="252"/>
      <c r="F4" s="252"/>
      <c r="G4" s="255"/>
      <c r="H4" s="252"/>
      <c r="I4" s="111" t="s">
        <v>24</v>
      </c>
      <c r="J4" s="111" t="s">
        <v>12</v>
      </c>
      <c r="K4" s="111" t="s">
        <v>25</v>
      </c>
      <c r="L4" s="111" t="s">
        <v>8</v>
      </c>
      <c r="M4" s="252"/>
      <c r="N4" s="112" t="s">
        <v>26</v>
      </c>
      <c r="O4" s="112" t="s">
        <v>27</v>
      </c>
      <c r="P4" s="112" t="s">
        <v>24</v>
      </c>
      <c r="Q4" s="111" t="s">
        <v>12</v>
      </c>
      <c r="R4" s="112" t="s">
        <v>25</v>
      </c>
      <c r="S4" s="112" t="s">
        <v>28</v>
      </c>
      <c r="T4" s="112" t="s">
        <v>8</v>
      </c>
      <c r="U4" s="112" t="s">
        <v>15</v>
      </c>
      <c r="V4" s="112" t="s">
        <v>29</v>
      </c>
      <c r="W4" s="256"/>
      <c r="X4" s="256"/>
      <c r="Y4" s="112" t="s">
        <v>30</v>
      </c>
      <c r="Z4" s="112" t="s">
        <v>31</v>
      </c>
      <c r="AA4" s="112" t="s">
        <v>9</v>
      </c>
      <c r="AB4" s="112" t="s">
        <v>11</v>
      </c>
      <c r="AC4" s="112" t="s">
        <v>8</v>
      </c>
      <c r="AD4" s="112" t="s">
        <v>10</v>
      </c>
      <c r="AE4" s="252"/>
      <c r="AF4" s="252"/>
      <c r="AG4" s="252"/>
    </row>
    <row r="5" spans="1:41" s="41" customFormat="1" ht="39" hidden="1" customHeight="1">
      <c r="A5" s="13">
        <v>1</v>
      </c>
      <c r="B5" s="16">
        <v>10775</v>
      </c>
      <c r="C5" s="12" t="s">
        <v>33</v>
      </c>
      <c r="D5" s="12" t="s">
        <v>34</v>
      </c>
      <c r="E5" s="114" t="s">
        <v>35</v>
      </c>
      <c r="F5" s="13" t="s">
        <v>36</v>
      </c>
      <c r="G5" s="14">
        <v>812</v>
      </c>
      <c r="H5" s="91" t="s">
        <v>37</v>
      </c>
      <c r="I5" s="115">
        <v>29291</v>
      </c>
      <c r="J5" s="116">
        <v>0</v>
      </c>
      <c r="K5" s="117">
        <v>0</v>
      </c>
      <c r="L5" s="117">
        <v>0</v>
      </c>
      <c r="M5" s="16">
        <f>I5+J5+K5+L5</f>
        <v>29291</v>
      </c>
      <c r="N5" s="16">
        <v>30</v>
      </c>
      <c r="O5" s="16">
        <v>0</v>
      </c>
      <c r="P5" s="30">
        <f>ROUND(I5/30*N5,0)</f>
        <v>29291</v>
      </c>
      <c r="Q5" s="30">
        <f>ROUND(J5/30*N5,0)</f>
        <v>0</v>
      </c>
      <c r="R5" s="30">
        <f>ROUND(K5/30*N5,0)</f>
        <v>0</v>
      </c>
      <c r="S5" s="30">
        <f>ROUND(I5/30/8*2*O5,0)</f>
        <v>0</v>
      </c>
      <c r="T5" s="30">
        <f>ROUND(L5/30*N5,0)</f>
        <v>0</v>
      </c>
      <c r="U5" s="30">
        <v>0</v>
      </c>
      <c r="V5" s="31">
        <f>U5+T5+S5+R5+Q5+P5</f>
        <v>29291</v>
      </c>
      <c r="W5" s="31">
        <f>IF(P5&gt;15000,15000,P5)</f>
        <v>15000</v>
      </c>
      <c r="X5" s="31">
        <v>0</v>
      </c>
      <c r="Y5" s="30">
        <f>ROUND(W5*10%,0)</f>
        <v>1500</v>
      </c>
      <c r="Z5" s="30">
        <f>CEILING(X5*0.75%,1)</f>
        <v>0</v>
      </c>
      <c r="AA5" s="30">
        <v>0</v>
      </c>
      <c r="AB5" s="30">
        <v>0</v>
      </c>
      <c r="AC5" s="30">
        <v>0</v>
      </c>
      <c r="AD5" s="30">
        <f>Y5+Z5+AA5+AB5+AC5</f>
        <v>1500</v>
      </c>
      <c r="AE5" s="30">
        <f>V5-AD5</f>
        <v>27791</v>
      </c>
      <c r="AF5" s="34"/>
      <c r="AG5" s="221"/>
      <c r="AH5" s="98"/>
      <c r="AI5" s="16">
        <v>6</v>
      </c>
      <c r="AJ5" s="16">
        <v>4</v>
      </c>
      <c r="AK5" s="16">
        <f>AJ5+AI5</f>
        <v>10</v>
      </c>
    </row>
    <row r="6" spans="1:41" s="41" customFormat="1" ht="42" hidden="1" customHeight="1">
      <c r="A6" s="13">
        <v>2</v>
      </c>
      <c r="B6" s="118">
        <v>11245</v>
      </c>
      <c r="C6" s="87" t="s">
        <v>41</v>
      </c>
      <c r="D6" s="76" t="s">
        <v>42</v>
      </c>
      <c r="E6" s="12" t="s">
        <v>43</v>
      </c>
      <c r="F6" s="222">
        <v>1114560122</v>
      </c>
      <c r="G6" s="88">
        <v>1271</v>
      </c>
      <c r="H6" s="92" t="s">
        <v>44</v>
      </c>
      <c r="I6" s="119">
        <v>15716</v>
      </c>
      <c r="J6" s="120">
        <v>0</v>
      </c>
      <c r="K6" s="120">
        <v>0</v>
      </c>
      <c r="L6" s="120">
        <v>0</v>
      </c>
      <c r="M6" s="76">
        <f>I6+J6+K6+L6</f>
        <v>15716</v>
      </c>
      <c r="N6" s="16">
        <v>30</v>
      </c>
      <c r="O6" s="16">
        <v>0</v>
      </c>
      <c r="P6" s="30">
        <f t="shared" ref="P6:P8" si="0">ROUND(I6/30*N6,0)</f>
        <v>15716</v>
      </c>
      <c r="Q6" s="30">
        <f t="shared" ref="Q6:Q8" si="1">ROUND(J6/30*N6,0)</f>
        <v>0</v>
      </c>
      <c r="R6" s="30">
        <f t="shared" ref="R6:R8" si="2">ROUND(K6/30*N6,0)</f>
        <v>0</v>
      </c>
      <c r="S6" s="30">
        <f t="shared" ref="S6:S8" si="3">ROUND(I6/30/8*2*O6,0)</f>
        <v>0</v>
      </c>
      <c r="T6" s="30">
        <f t="shared" ref="T6:T8" si="4">ROUND(L6/30*N6,0)</f>
        <v>0</v>
      </c>
      <c r="U6" s="30">
        <v>0</v>
      </c>
      <c r="V6" s="90">
        <f>U6+T6+S6+R6+Q6+P6</f>
        <v>15716</v>
      </c>
      <c r="W6" s="90">
        <f>IF(P6&gt;15000,15000,P6)</f>
        <v>15000</v>
      </c>
      <c r="X6" s="90">
        <f>V6</f>
        <v>15716</v>
      </c>
      <c r="Y6" s="30">
        <f t="shared" ref="Y6:Y8" si="5">ROUND(W6*10%,0)</f>
        <v>1500</v>
      </c>
      <c r="Z6" s="30">
        <f>CEILING(X6*0.75%,1)</f>
        <v>118</v>
      </c>
      <c r="AA6" s="89">
        <v>0</v>
      </c>
      <c r="AB6" s="89">
        <v>0</v>
      </c>
      <c r="AC6" s="89">
        <v>0</v>
      </c>
      <c r="AD6" s="89">
        <f>Y6+Z6+AA6+AB6+AC6</f>
        <v>1618</v>
      </c>
      <c r="AE6" s="89">
        <f>V6-AD6</f>
        <v>14098</v>
      </c>
      <c r="AF6" s="34"/>
      <c r="AG6" s="35"/>
      <c r="AH6" s="75"/>
      <c r="AI6" s="76">
        <v>4</v>
      </c>
      <c r="AJ6" s="76">
        <v>1</v>
      </c>
      <c r="AK6" s="16">
        <f t="shared" ref="AK6:AK8" si="6">AJ6+AI6</f>
        <v>5</v>
      </c>
    </row>
    <row r="7" spans="1:41" s="41" customFormat="1" ht="42" hidden="1" customHeight="1">
      <c r="A7" s="188">
        <v>3</v>
      </c>
      <c r="B7" s="14">
        <v>10954</v>
      </c>
      <c r="C7" s="12" t="s">
        <v>45</v>
      </c>
      <c r="D7" s="12" t="s">
        <v>46</v>
      </c>
      <c r="E7" s="114" t="s">
        <v>35</v>
      </c>
      <c r="F7" s="26">
        <v>3011034057</v>
      </c>
      <c r="G7" s="14">
        <v>980</v>
      </c>
      <c r="H7" s="91" t="s">
        <v>47</v>
      </c>
      <c r="I7" s="115">
        <v>20873</v>
      </c>
      <c r="J7" s="117">
        <v>0</v>
      </c>
      <c r="K7" s="117">
        <v>0</v>
      </c>
      <c r="L7" s="117">
        <v>0</v>
      </c>
      <c r="M7" s="16">
        <f>I7+J7+K7+L7</f>
        <v>20873</v>
      </c>
      <c r="N7" s="16">
        <v>30</v>
      </c>
      <c r="O7" s="16">
        <v>0</v>
      </c>
      <c r="P7" s="30">
        <f t="shared" si="0"/>
        <v>20873</v>
      </c>
      <c r="Q7" s="30">
        <f t="shared" si="1"/>
        <v>0</v>
      </c>
      <c r="R7" s="30">
        <f t="shared" si="2"/>
        <v>0</v>
      </c>
      <c r="S7" s="30">
        <f t="shared" si="3"/>
        <v>0</v>
      </c>
      <c r="T7" s="30">
        <f t="shared" si="4"/>
        <v>0</v>
      </c>
      <c r="U7" s="30">
        <v>0</v>
      </c>
      <c r="V7" s="31">
        <f>U7+T7+S7+R7+Q7+P7</f>
        <v>20873</v>
      </c>
      <c r="W7" s="31">
        <f>IF(P7&gt;15000,15000,P7)</f>
        <v>15000</v>
      </c>
      <c r="X7" s="31">
        <f>V7</f>
        <v>20873</v>
      </c>
      <c r="Y7" s="30">
        <f t="shared" si="5"/>
        <v>1500</v>
      </c>
      <c r="Z7" s="30">
        <f>CEILING(X7*0.75%,1)</f>
        <v>157</v>
      </c>
      <c r="AA7" s="30">
        <v>0</v>
      </c>
      <c r="AB7" s="30">
        <v>0</v>
      </c>
      <c r="AC7" s="30">
        <v>0</v>
      </c>
      <c r="AD7" s="30">
        <f>Y7+Z7+AA7+AB7+AC7</f>
        <v>1657</v>
      </c>
      <c r="AE7" s="30">
        <f>V7-AD7</f>
        <v>19216</v>
      </c>
      <c r="AF7" s="34"/>
      <c r="AG7" s="35"/>
      <c r="AH7" s="42"/>
      <c r="AI7" s="16">
        <v>4</v>
      </c>
      <c r="AJ7" s="16">
        <v>1</v>
      </c>
      <c r="AK7" s="16">
        <f t="shared" si="6"/>
        <v>5</v>
      </c>
    </row>
    <row r="8" spans="1:41" s="41" customFormat="1" ht="40.9" hidden="1" customHeight="1">
      <c r="A8" s="188">
        <v>4</v>
      </c>
      <c r="B8" s="21">
        <v>12496</v>
      </c>
      <c r="C8" s="12" t="s">
        <v>48</v>
      </c>
      <c r="D8" s="12" t="s">
        <v>49</v>
      </c>
      <c r="E8" s="23" t="s">
        <v>50</v>
      </c>
      <c r="F8" s="12">
        <v>1115094331</v>
      </c>
      <c r="G8" s="14">
        <v>11525</v>
      </c>
      <c r="H8" s="15" t="s">
        <v>51</v>
      </c>
      <c r="I8" s="117">
        <v>16341</v>
      </c>
      <c r="J8" s="117">
        <v>0</v>
      </c>
      <c r="K8" s="117">
        <v>0</v>
      </c>
      <c r="L8" s="117">
        <v>0</v>
      </c>
      <c r="M8" s="16">
        <f>I8+J8+K8+L8</f>
        <v>16341</v>
      </c>
      <c r="N8" s="16">
        <v>30</v>
      </c>
      <c r="O8" s="16">
        <v>0</v>
      </c>
      <c r="P8" s="30">
        <f t="shared" si="0"/>
        <v>16341</v>
      </c>
      <c r="Q8" s="30">
        <f t="shared" si="1"/>
        <v>0</v>
      </c>
      <c r="R8" s="30">
        <f t="shared" si="2"/>
        <v>0</v>
      </c>
      <c r="S8" s="30">
        <f t="shared" si="3"/>
        <v>0</v>
      </c>
      <c r="T8" s="30">
        <f t="shared" si="4"/>
        <v>0</v>
      </c>
      <c r="U8" s="30">
        <v>0</v>
      </c>
      <c r="V8" s="31">
        <f>U8+T8+S8+R8+Q8+P8</f>
        <v>16341</v>
      </c>
      <c r="W8" s="31">
        <f>IF(P8&gt;15000,15000,P8)</f>
        <v>15000</v>
      </c>
      <c r="X8" s="31">
        <f>V8</f>
        <v>16341</v>
      </c>
      <c r="Y8" s="30">
        <f t="shared" si="5"/>
        <v>1500</v>
      </c>
      <c r="Z8" s="30">
        <f>CEILING(X8*0.75%,1)</f>
        <v>123</v>
      </c>
      <c r="AA8" s="30">
        <v>0</v>
      </c>
      <c r="AB8" s="30">
        <v>0</v>
      </c>
      <c r="AC8" s="30">
        <v>0</v>
      </c>
      <c r="AD8" s="30">
        <f>Y8+Z8+AA8+AB8+AC8</f>
        <v>1623</v>
      </c>
      <c r="AE8" s="30">
        <f>V8-AD8</f>
        <v>14718</v>
      </c>
      <c r="AF8" s="34"/>
      <c r="AG8" s="35"/>
      <c r="AH8" s="42"/>
      <c r="AI8" s="16">
        <v>0</v>
      </c>
      <c r="AJ8" s="16">
        <v>1</v>
      </c>
      <c r="AK8" s="16">
        <f t="shared" si="6"/>
        <v>1</v>
      </c>
    </row>
    <row r="9" spans="1:41" s="32" customFormat="1" hidden="1">
      <c r="A9" s="13"/>
      <c r="B9" s="21"/>
      <c r="C9" s="12"/>
      <c r="D9" s="12"/>
      <c r="E9" s="12"/>
      <c r="G9" s="74"/>
      <c r="H9" s="74" t="s">
        <v>32</v>
      </c>
      <c r="I9" s="74"/>
      <c r="J9" s="74" t="s">
        <v>32</v>
      </c>
      <c r="K9" s="74" t="e">
        <f>SUM(#REF!)</f>
        <v>#REF!</v>
      </c>
      <c r="L9" s="74" t="e">
        <f>SUM(#REF!)</f>
        <v>#REF!</v>
      </c>
      <c r="M9" s="74">
        <f>SUM(M5:M8)</f>
        <v>82221</v>
      </c>
      <c r="N9" s="74">
        <f t="shared" ref="N9:AE9" si="7">SUM(N5:N8)</f>
        <v>120</v>
      </c>
      <c r="O9" s="74">
        <f t="shared" si="7"/>
        <v>0</v>
      </c>
      <c r="P9" s="74">
        <f t="shared" si="7"/>
        <v>82221</v>
      </c>
      <c r="Q9" s="74">
        <f t="shared" si="7"/>
        <v>0</v>
      </c>
      <c r="R9" s="74">
        <f t="shared" si="7"/>
        <v>0</v>
      </c>
      <c r="S9" s="74">
        <f t="shared" si="7"/>
        <v>0</v>
      </c>
      <c r="T9" s="74">
        <f t="shared" si="7"/>
        <v>0</v>
      </c>
      <c r="U9" s="74">
        <f t="shared" si="7"/>
        <v>0</v>
      </c>
      <c r="V9" s="74">
        <f t="shared" si="7"/>
        <v>82221</v>
      </c>
      <c r="W9" s="74">
        <f t="shared" si="7"/>
        <v>60000</v>
      </c>
      <c r="X9" s="74">
        <f t="shared" si="7"/>
        <v>52930</v>
      </c>
      <c r="Y9" s="74">
        <f t="shared" si="7"/>
        <v>6000</v>
      </c>
      <c r="Z9" s="74">
        <f t="shared" si="7"/>
        <v>398</v>
      </c>
      <c r="AA9" s="74">
        <f t="shared" si="7"/>
        <v>0</v>
      </c>
      <c r="AB9" s="74">
        <f t="shared" si="7"/>
        <v>0</v>
      </c>
      <c r="AC9" s="74">
        <f t="shared" si="7"/>
        <v>0</v>
      </c>
      <c r="AD9" s="74">
        <f t="shared" si="7"/>
        <v>6398</v>
      </c>
      <c r="AE9" s="74">
        <f t="shared" si="7"/>
        <v>75823</v>
      </c>
    </row>
    <row r="10" spans="1:41" s="41" customFormat="1" ht="38.25" customHeight="1">
      <c r="A10" s="13">
        <v>1</v>
      </c>
      <c r="B10" s="16">
        <v>10935</v>
      </c>
      <c r="C10" s="12" t="s">
        <v>52</v>
      </c>
      <c r="D10" s="12" t="s">
        <v>53</v>
      </c>
      <c r="E10" s="12" t="s">
        <v>54</v>
      </c>
      <c r="F10" s="12">
        <v>3011050370</v>
      </c>
      <c r="G10" s="14">
        <v>962</v>
      </c>
      <c r="H10" s="91" t="s">
        <v>55</v>
      </c>
      <c r="I10" s="117">
        <v>16640</v>
      </c>
      <c r="J10" s="115">
        <v>0</v>
      </c>
      <c r="K10" s="115">
        <v>0</v>
      </c>
      <c r="L10" s="115">
        <v>0</v>
      </c>
      <c r="M10" s="16">
        <f t="shared" ref="M10:M14" si="8">I10+J10+K10+L10</f>
        <v>16640</v>
      </c>
      <c r="N10" s="16">
        <v>30</v>
      </c>
      <c r="O10" s="16">
        <v>0</v>
      </c>
      <c r="P10" s="30">
        <f>ROUND(I10/30*N10,0)</f>
        <v>16640</v>
      </c>
      <c r="Q10" s="30">
        <f>ROUND(J10/30*N10,0)</f>
        <v>0</v>
      </c>
      <c r="R10" s="30">
        <f>ROUND(K10/30*N10,0)</f>
        <v>0</v>
      </c>
      <c r="S10" s="30">
        <f>ROUND(I10/30/8*2*O10,0)</f>
        <v>0</v>
      </c>
      <c r="T10" s="30">
        <f>ROUND(L10/30*N10,0)</f>
        <v>0</v>
      </c>
      <c r="U10" s="30">
        <v>0</v>
      </c>
      <c r="V10" s="31">
        <f t="shared" ref="V10:V14" si="9">U10+T10+S10+R10+Q10+P10</f>
        <v>16640</v>
      </c>
      <c r="W10" s="31">
        <f t="shared" ref="W10:W14" si="10">IF(P10&gt;15000,15000,P10)</f>
        <v>15000</v>
      </c>
      <c r="X10" s="31">
        <f t="shared" ref="X10:X14" si="11">V10</f>
        <v>16640</v>
      </c>
      <c r="Y10" s="30">
        <f>ROUND(W10*10%,0)</f>
        <v>1500</v>
      </c>
      <c r="Z10" s="30">
        <f t="shared" ref="Z10:Z73" si="12">CEILING(X10*0.75%,1)</f>
        <v>125</v>
      </c>
      <c r="AA10" s="30">
        <v>0</v>
      </c>
      <c r="AB10" s="30">
        <v>0</v>
      </c>
      <c r="AC10" s="30">
        <v>0</v>
      </c>
      <c r="AD10" s="30">
        <f t="shared" ref="AD10:AD14" si="13">Y10+Z10+AA10+AB10+AC10</f>
        <v>1625</v>
      </c>
      <c r="AE10" s="30">
        <f t="shared" ref="AE10:AE14" si="14">V10-AD10</f>
        <v>15015</v>
      </c>
      <c r="AF10" s="34" t="s">
        <v>38</v>
      </c>
      <c r="AG10" s="35">
        <v>44035</v>
      </c>
    </row>
    <row r="11" spans="1:41" s="41" customFormat="1" ht="38.25" customHeight="1">
      <c r="A11" s="13">
        <v>2</v>
      </c>
      <c r="B11" s="16">
        <v>10923</v>
      </c>
      <c r="C11" s="12" t="s">
        <v>56</v>
      </c>
      <c r="D11" s="12" t="s">
        <v>57</v>
      </c>
      <c r="E11" s="12" t="s">
        <v>58</v>
      </c>
      <c r="F11" s="12">
        <v>2110299368</v>
      </c>
      <c r="G11" s="14">
        <v>950</v>
      </c>
      <c r="H11" s="91" t="s">
        <v>59</v>
      </c>
      <c r="I11" s="117">
        <v>16640</v>
      </c>
      <c r="J11" s="115">
        <v>0</v>
      </c>
      <c r="K11" s="115">
        <v>0</v>
      </c>
      <c r="L11" s="115">
        <v>0</v>
      </c>
      <c r="M11" s="16">
        <f t="shared" si="8"/>
        <v>16640</v>
      </c>
      <c r="N11" s="16">
        <v>30</v>
      </c>
      <c r="O11" s="16">
        <v>0</v>
      </c>
      <c r="P11" s="30">
        <f t="shared" ref="P11:P14" si="15">ROUND(I11/30*N11,0)</f>
        <v>16640</v>
      </c>
      <c r="Q11" s="30">
        <f t="shared" ref="Q11:Q14" si="16">ROUND(J11/30*N11,0)</f>
        <v>0</v>
      </c>
      <c r="R11" s="30">
        <f t="shared" ref="R11:R14" si="17">ROUND(K11/30*N11,0)</f>
        <v>0</v>
      </c>
      <c r="S11" s="30">
        <f t="shared" ref="S11:S14" si="18">ROUND(I11/30/8*2*O11,0)</f>
        <v>0</v>
      </c>
      <c r="T11" s="30">
        <f t="shared" ref="T11:T14" si="19">ROUND(L11/30*N11,0)</f>
        <v>0</v>
      </c>
      <c r="U11" s="30">
        <v>0</v>
      </c>
      <c r="V11" s="31">
        <f t="shared" si="9"/>
        <v>16640</v>
      </c>
      <c r="W11" s="31">
        <f t="shared" si="10"/>
        <v>15000</v>
      </c>
      <c r="X11" s="31">
        <f t="shared" si="11"/>
        <v>16640</v>
      </c>
      <c r="Y11" s="30">
        <f t="shared" ref="Y11:Y14" si="20">ROUND(W11*10%,0)</f>
        <v>1500</v>
      </c>
      <c r="Z11" s="30">
        <f t="shared" si="12"/>
        <v>125</v>
      </c>
      <c r="AA11" s="30">
        <v>0</v>
      </c>
      <c r="AB11" s="30">
        <v>0</v>
      </c>
      <c r="AC11" s="30">
        <v>0</v>
      </c>
      <c r="AD11" s="30">
        <f t="shared" si="13"/>
        <v>1625</v>
      </c>
      <c r="AE11" s="30">
        <f t="shared" si="14"/>
        <v>15015</v>
      </c>
      <c r="AF11" s="34" t="s">
        <v>38</v>
      </c>
      <c r="AG11" s="35">
        <v>44035</v>
      </c>
    </row>
    <row r="12" spans="1:41" s="41" customFormat="1" ht="38.25" customHeight="1">
      <c r="A12" s="13">
        <v>3</v>
      </c>
      <c r="B12" s="16">
        <v>11133</v>
      </c>
      <c r="C12" s="12" t="s">
        <v>60</v>
      </c>
      <c r="D12" s="12" t="s">
        <v>61</v>
      </c>
      <c r="E12" s="12" t="s">
        <v>62</v>
      </c>
      <c r="F12" s="16">
        <v>2109638618</v>
      </c>
      <c r="G12" s="14">
        <v>1159</v>
      </c>
      <c r="H12" s="91" t="s">
        <v>63</v>
      </c>
      <c r="I12" s="117">
        <v>16640</v>
      </c>
      <c r="J12" s="115">
        <v>0</v>
      </c>
      <c r="K12" s="115">
        <v>0</v>
      </c>
      <c r="L12" s="115">
        <v>0</v>
      </c>
      <c r="M12" s="124">
        <f t="shared" si="8"/>
        <v>16640</v>
      </c>
      <c r="N12" s="16">
        <v>30</v>
      </c>
      <c r="O12" s="16">
        <v>0</v>
      </c>
      <c r="P12" s="30">
        <f t="shared" si="15"/>
        <v>16640</v>
      </c>
      <c r="Q12" s="30">
        <f t="shared" si="16"/>
        <v>0</v>
      </c>
      <c r="R12" s="30">
        <f t="shared" si="17"/>
        <v>0</v>
      </c>
      <c r="S12" s="30">
        <f t="shared" si="18"/>
        <v>0</v>
      </c>
      <c r="T12" s="30">
        <f t="shared" si="19"/>
        <v>0</v>
      </c>
      <c r="U12" s="30">
        <v>0</v>
      </c>
      <c r="V12" s="31">
        <f t="shared" si="9"/>
        <v>16640</v>
      </c>
      <c r="W12" s="31">
        <f t="shared" si="10"/>
        <v>15000</v>
      </c>
      <c r="X12" s="31">
        <f t="shared" si="11"/>
        <v>16640</v>
      </c>
      <c r="Y12" s="30">
        <f t="shared" si="20"/>
        <v>1500</v>
      </c>
      <c r="Z12" s="30">
        <f t="shared" si="12"/>
        <v>125</v>
      </c>
      <c r="AA12" s="30">
        <v>0</v>
      </c>
      <c r="AB12" s="30">
        <v>0</v>
      </c>
      <c r="AC12" s="30">
        <v>0</v>
      </c>
      <c r="AD12" s="30">
        <f t="shared" si="13"/>
        <v>1625</v>
      </c>
      <c r="AE12" s="30">
        <f t="shared" si="14"/>
        <v>15015</v>
      </c>
      <c r="AF12" s="34" t="s">
        <v>38</v>
      </c>
      <c r="AG12" s="35">
        <v>44035</v>
      </c>
    </row>
    <row r="13" spans="1:41" s="41" customFormat="1" ht="39.75" customHeight="1">
      <c r="A13" s="13">
        <v>4</v>
      </c>
      <c r="B13" s="16">
        <v>10949</v>
      </c>
      <c r="C13" s="194" t="s">
        <v>64</v>
      </c>
      <c r="D13" s="12" t="s">
        <v>65</v>
      </c>
      <c r="E13" s="12" t="s">
        <v>66</v>
      </c>
      <c r="F13" s="12">
        <v>3011045165</v>
      </c>
      <c r="G13" s="14">
        <v>975</v>
      </c>
      <c r="H13" s="91" t="s">
        <v>67</v>
      </c>
      <c r="I13" s="117">
        <v>16640</v>
      </c>
      <c r="J13" s="115">
        <v>0</v>
      </c>
      <c r="K13" s="115">
        <v>0</v>
      </c>
      <c r="L13" s="115">
        <v>0</v>
      </c>
      <c r="M13" s="16">
        <f t="shared" si="8"/>
        <v>16640</v>
      </c>
      <c r="N13" s="16">
        <v>30</v>
      </c>
      <c r="O13" s="16">
        <v>0</v>
      </c>
      <c r="P13" s="30">
        <f t="shared" si="15"/>
        <v>16640</v>
      </c>
      <c r="Q13" s="30">
        <f t="shared" si="16"/>
        <v>0</v>
      </c>
      <c r="R13" s="30">
        <f t="shared" si="17"/>
        <v>0</v>
      </c>
      <c r="S13" s="30">
        <f t="shared" si="18"/>
        <v>0</v>
      </c>
      <c r="T13" s="30">
        <f t="shared" si="19"/>
        <v>0</v>
      </c>
      <c r="U13" s="30">
        <v>0</v>
      </c>
      <c r="V13" s="31">
        <f t="shared" si="9"/>
        <v>16640</v>
      </c>
      <c r="W13" s="31">
        <f t="shared" si="10"/>
        <v>15000</v>
      </c>
      <c r="X13" s="31">
        <f t="shared" si="11"/>
        <v>16640</v>
      </c>
      <c r="Y13" s="30">
        <f t="shared" si="20"/>
        <v>1500</v>
      </c>
      <c r="Z13" s="30">
        <f t="shared" si="12"/>
        <v>125</v>
      </c>
      <c r="AA13" s="30">
        <v>0</v>
      </c>
      <c r="AB13" s="30">
        <v>0</v>
      </c>
      <c r="AC13" s="30">
        <v>0</v>
      </c>
      <c r="AD13" s="30">
        <f t="shared" si="13"/>
        <v>1625</v>
      </c>
      <c r="AE13" s="30">
        <f t="shared" si="14"/>
        <v>15015</v>
      </c>
      <c r="AF13" s="34"/>
      <c r="AG13" s="35"/>
      <c r="AH13" s="204"/>
      <c r="AK13" s="125"/>
    </row>
    <row r="14" spans="1:41" s="41" customFormat="1" ht="39.75" customHeight="1">
      <c r="A14" s="13">
        <v>5</v>
      </c>
      <c r="B14" s="21">
        <v>12721</v>
      </c>
      <c r="C14" s="23" t="s">
        <v>68</v>
      </c>
      <c r="D14" s="23" t="s">
        <v>69</v>
      </c>
      <c r="E14" s="12" t="s">
        <v>70</v>
      </c>
      <c r="F14" s="126">
        <v>1115513219</v>
      </c>
      <c r="G14" s="14">
        <v>11750</v>
      </c>
      <c r="H14" s="127" t="s">
        <v>71</v>
      </c>
      <c r="I14" s="117">
        <v>14900</v>
      </c>
      <c r="J14" s="115">
        <v>0</v>
      </c>
      <c r="K14" s="115">
        <v>0</v>
      </c>
      <c r="L14" s="115">
        <v>0</v>
      </c>
      <c r="M14" s="16">
        <f t="shared" si="8"/>
        <v>14900</v>
      </c>
      <c r="N14" s="16">
        <v>30</v>
      </c>
      <c r="O14" s="16">
        <v>0</v>
      </c>
      <c r="P14" s="30">
        <f t="shared" si="15"/>
        <v>14900</v>
      </c>
      <c r="Q14" s="30">
        <f t="shared" si="16"/>
        <v>0</v>
      </c>
      <c r="R14" s="30">
        <f t="shared" si="17"/>
        <v>0</v>
      </c>
      <c r="S14" s="30">
        <f t="shared" si="18"/>
        <v>0</v>
      </c>
      <c r="T14" s="30">
        <f t="shared" si="19"/>
        <v>0</v>
      </c>
      <c r="U14" s="30">
        <v>0</v>
      </c>
      <c r="V14" s="31">
        <f t="shared" si="9"/>
        <v>14900</v>
      </c>
      <c r="W14" s="31">
        <f t="shared" si="10"/>
        <v>14900</v>
      </c>
      <c r="X14" s="31">
        <f t="shared" si="11"/>
        <v>14900</v>
      </c>
      <c r="Y14" s="30">
        <f t="shared" si="20"/>
        <v>1490</v>
      </c>
      <c r="Z14" s="30">
        <f t="shared" si="12"/>
        <v>112</v>
      </c>
      <c r="AA14" s="30">
        <v>0</v>
      </c>
      <c r="AB14" s="30">
        <v>0</v>
      </c>
      <c r="AC14" s="30">
        <v>0</v>
      </c>
      <c r="AD14" s="30">
        <f t="shared" si="13"/>
        <v>1602</v>
      </c>
      <c r="AE14" s="30">
        <f t="shared" si="14"/>
        <v>13298</v>
      </c>
      <c r="AF14" s="34" t="s">
        <v>38</v>
      </c>
      <c r="AG14" s="35">
        <v>44035</v>
      </c>
      <c r="AH14" s="204"/>
      <c r="AK14" s="125"/>
    </row>
    <row r="15" spans="1:41" s="129" customFormat="1" ht="40.5" customHeight="1">
      <c r="A15" s="13">
        <v>6</v>
      </c>
      <c r="B15" s="77">
        <v>12671</v>
      </c>
      <c r="C15" s="25" t="s">
        <v>72</v>
      </c>
      <c r="D15" s="25" t="s">
        <v>73</v>
      </c>
      <c r="E15" s="12" t="s">
        <v>74</v>
      </c>
      <c r="F15" s="16">
        <v>6717158986</v>
      </c>
      <c r="G15" s="14">
        <v>11700</v>
      </c>
      <c r="H15" s="91" t="s">
        <v>75</v>
      </c>
      <c r="I15" s="117">
        <v>16200</v>
      </c>
      <c r="J15" s="115">
        <v>0</v>
      </c>
      <c r="K15" s="115">
        <v>0</v>
      </c>
      <c r="L15" s="115">
        <v>0</v>
      </c>
      <c r="M15" s="16">
        <f>I15+J15+K15+L15</f>
        <v>16200</v>
      </c>
      <c r="N15" s="16">
        <v>27</v>
      </c>
      <c r="O15" s="16">
        <v>0</v>
      </c>
      <c r="P15" s="30">
        <f>ROUND(I15/30*N15,0)</f>
        <v>14580</v>
      </c>
      <c r="Q15" s="30">
        <f>ROUND(J15/30*N15,0)</f>
        <v>0</v>
      </c>
      <c r="R15" s="30">
        <f>ROUND(K15/30*N15,0)</f>
        <v>0</v>
      </c>
      <c r="S15" s="30">
        <f>ROUND(I15/30/8*2*O15,0)</f>
        <v>0</v>
      </c>
      <c r="T15" s="30">
        <f>AJ15-P15</f>
        <v>50</v>
      </c>
      <c r="U15" s="30">
        <v>0</v>
      </c>
      <c r="V15" s="31">
        <f>U15+T15+S15+R15+Q15+P15</f>
        <v>14630</v>
      </c>
      <c r="W15" s="31">
        <f>IF(P15&gt;15000,15000,P15)</f>
        <v>14580</v>
      </c>
      <c r="X15" s="31">
        <f>V15</f>
        <v>14630</v>
      </c>
      <c r="Y15" s="30">
        <f>ROUND(W15*10%,0)</f>
        <v>1458</v>
      </c>
      <c r="Z15" s="30">
        <f t="shared" si="12"/>
        <v>110</v>
      </c>
      <c r="AA15" s="30">
        <v>0</v>
      </c>
      <c r="AB15" s="30">
        <v>0</v>
      </c>
      <c r="AC15" s="30">
        <v>0</v>
      </c>
      <c r="AD15" s="30">
        <f>Y15+Z15+AA15+AB15+AC15</f>
        <v>1568</v>
      </c>
      <c r="AE15" s="30">
        <f>V15-AD15</f>
        <v>13062</v>
      </c>
      <c r="AF15" s="34" t="s">
        <v>38</v>
      </c>
      <c r="AG15" s="35">
        <v>44035</v>
      </c>
      <c r="AH15" s="99"/>
      <c r="AI15" s="128">
        <v>77</v>
      </c>
      <c r="AJ15" s="16">
        <f>AI15*190</f>
        <v>14630</v>
      </c>
      <c r="AK15" s="128">
        <f>V15-AJ15</f>
        <v>0</v>
      </c>
      <c r="AO15" s="130"/>
    </row>
    <row r="16" spans="1:41" s="129" customFormat="1" ht="40.5" customHeight="1">
      <c r="A16" s="13">
        <v>7</v>
      </c>
      <c r="B16" s="21">
        <v>12637</v>
      </c>
      <c r="C16" s="25" t="s">
        <v>76</v>
      </c>
      <c r="D16" s="162" t="s">
        <v>77</v>
      </c>
      <c r="E16" s="12" t="s">
        <v>74</v>
      </c>
      <c r="F16" s="131">
        <v>1115385983</v>
      </c>
      <c r="G16" s="14">
        <v>11666</v>
      </c>
      <c r="H16" s="127" t="s">
        <v>78</v>
      </c>
      <c r="I16" s="117">
        <v>16200</v>
      </c>
      <c r="J16" s="115">
        <v>0</v>
      </c>
      <c r="K16" s="115">
        <v>0</v>
      </c>
      <c r="L16" s="115">
        <v>0</v>
      </c>
      <c r="M16" s="16">
        <f>I16+J16+K16+L16</f>
        <v>16200</v>
      </c>
      <c r="N16" s="16">
        <v>15</v>
      </c>
      <c r="O16" s="16">
        <v>0</v>
      </c>
      <c r="P16" s="30">
        <f t="shared" ref="P16:P18" si="21">ROUND(I16/30*N16,0)</f>
        <v>8100</v>
      </c>
      <c r="Q16" s="30">
        <f t="shared" ref="Q16:Q18" si="22">ROUND(J16/30*N16,0)</f>
        <v>0</v>
      </c>
      <c r="R16" s="30">
        <f t="shared" ref="R16:R18" si="23">ROUND(K16/30*N16,0)</f>
        <v>0</v>
      </c>
      <c r="S16" s="30">
        <f t="shared" ref="S16:S18" si="24">ROUND(I16/30/8*2*O16,0)</f>
        <v>0</v>
      </c>
      <c r="T16" s="30">
        <f t="shared" ref="T16:T18" si="25">AJ16-P16</f>
        <v>450</v>
      </c>
      <c r="U16" s="30">
        <v>0</v>
      </c>
      <c r="V16" s="31">
        <f>U16+T16+S16+R16+Q16+P16</f>
        <v>8550</v>
      </c>
      <c r="W16" s="31">
        <f>IF(P16&gt;15000,15000,P16)</f>
        <v>8100</v>
      </c>
      <c r="X16" s="31">
        <f>V16</f>
        <v>8550</v>
      </c>
      <c r="Y16" s="30">
        <f t="shared" ref="Y16:Y18" si="26">ROUND(W16*10%,0)</f>
        <v>810</v>
      </c>
      <c r="Z16" s="30">
        <f t="shared" si="12"/>
        <v>65</v>
      </c>
      <c r="AA16" s="30">
        <v>0</v>
      </c>
      <c r="AB16" s="30">
        <v>0</v>
      </c>
      <c r="AC16" s="30">
        <v>0</v>
      </c>
      <c r="AD16" s="30">
        <f>Y16+Z16+AA16+AB16+AC16</f>
        <v>875</v>
      </c>
      <c r="AE16" s="30">
        <f>V16-AD16</f>
        <v>7675</v>
      </c>
      <c r="AF16" s="34" t="s">
        <v>38</v>
      </c>
      <c r="AG16" s="35">
        <v>44035</v>
      </c>
      <c r="AH16" s="99"/>
      <c r="AI16" s="128">
        <v>45</v>
      </c>
      <c r="AJ16" s="16">
        <f>AI16*190</f>
        <v>8550</v>
      </c>
      <c r="AK16" s="128">
        <f>V16-AJ16</f>
        <v>0</v>
      </c>
      <c r="AO16" s="130"/>
    </row>
    <row r="17" spans="1:41" s="129" customFormat="1" ht="40.5" customHeight="1">
      <c r="A17" s="13">
        <v>8</v>
      </c>
      <c r="B17" s="132">
        <v>10929</v>
      </c>
      <c r="C17" s="12" t="s">
        <v>79</v>
      </c>
      <c r="D17" s="133" t="s">
        <v>80</v>
      </c>
      <c r="E17" s="12" t="s">
        <v>81</v>
      </c>
      <c r="F17" s="134">
        <v>3011034066</v>
      </c>
      <c r="G17" s="14">
        <v>960</v>
      </c>
      <c r="H17" s="91" t="s">
        <v>82</v>
      </c>
      <c r="I17" s="117">
        <v>16200</v>
      </c>
      <c r="J17" s="115">
        <v>0</v>
      </c>
      <c r="K17" s="115">
        <v>0</v>
      </c>
      <c r="L17" s="115">
        <v>0</v>
      </c>
      <c r="M17" s="16">
        <f>I17+J17+K17+L17</f>
        <v>16200</v>
      </c>
      <c r="N17" s="16">
        <v>26</v>
      </c>
      <c r="O17" s="16">
        <v>0</v>
      </c>
      <c r="P17" s="30">
        <f t="shared" si="21"/>
        <v>14040</v>
      </c>
      <c r="Q17" s="30">
        <f t="shared" si="22"/>
        <v>0</v>
      </c>
      <c r="R17" s="30">
        <f t="shared" si="23"/>
        <v>0</v>
      </c>
      <c r="S17" s="30">
        <f t="shared" si="24"/>
        <v>0</v>
      </c>
      <c r="T17" s="30">
        <f t="shared" si="25"/>
        <v>210</v>
      </c>
      <c r="U17" s="30">
        <v>0</v>
      </c>
      <c r="V17" s="31">
        <f>U17+T17+S17+R17+Q17+P17</f>
        <v>14250</v>
      </c>
      <c r="W17" s="31">
        <f>IF(P17&gt;15000,15000,P17)</f>
        <v>14040</v>
      </c>
      <c r="X17" s="31">
        <f>V17</f>
        <v>14250</v>
      </c>
      <c r="Y17" s="30">
        <f t="shared" si="26"/>
        <v>1404</v>
      </c>
      <c r="Z17" s="30">
        <f t="shared" si="12"/>
        <v>107</v>
      </c>
      <c r="AA17" s="30">
        <v>0</v>
      </c>
      <c r="AB17" s="30">
        <v>0</v>
      </c>
      <c r="AC17" s="30">
        <v>0</v>
      </c>
      <c r="AD17" s="30">
        <f>Y17+Z17+AA17+AB17+AC17</f>
        <v>1511</v>
      </c>
      <c r="AE17" s="30">
        <f>V17-AD17</f>
        <v>12739</v>
      </c>
      <c r="AF17" s="34" t="s">
        <v>38</v>
      </c>
      <c r="AG17" s="35">
        <v>44035</v>
      </c>
      <c r="AH17" s="99"/>
      <c r="AI17" s="128">
        <v>75</v>
      </c>
      <c r="AJ17" s="16">
        <f>AI17*190</f>
        <v>14250</v>
      </c>
      <c r="AK17" s="128">
        <f>V17-AJ17</f>
        <v>0</v>
      </c>
      <c r="AO17" s="130"/>
    </row>
    <row r="18" spans="1:41" s="129" customFormat="1" ht="40.5" customHeight="1">
      <c r="A18" s="13">
        <v>9</v>
      </c>
      <c r="B18" s="21">
        <v>12524</v>
      </c>
      <c r="C18" s="25" t="s">
        <v>83</v>
      </c>
      <c r="D18" s="25" t="s">
        <v>84</v>
      </c>
      <c r="E18" s="12" t="s">
        <v>81</v>
      </c>
      <c r="F18" s="16">
        <v>1114836990</v>
      </c>
      <c r="G18" s="135">
        <v>11553</v>
      </c>
      <c r="H18" s="127" t="s">
        <v>85</v>
      </c>
      <c r="I18" s="117">
        <v>16200</v>
      </c>
      <c r="J18" s="115">
        <v>0</v>
      </c>
      <c r="K18" s="115">
        <v>0</v>
      </c>
      <c r="L18" s="115">
        <v>0</v>
      </c>
      <c r="M18" s="16">
        <f>I18+J18+K18+L18</f>
        <v>16200</v>
      </c>
      <c r="N18" s="16">
        <v>30</v>
      </c>
      <c r="O18" s="16">
        <v>0</v>
      </c>
      <c r="P18" s="30">
        <f t="shared" si="21"/>
        <v>16200</v>
      </c>
      <c r="Q18" s="30">
        <f t="shared" si="22"/>
        <v>0</v>
      </c>
      <c r="R18" s="30">
        <f t="shared" si="23"/>
        <v>0</v>
      </c>
      <c r="S18" s="30">
        <f t="shared" si="24"/>
        <v>0</v>
      </c>
      <c r="T18" s="30">
        <f t="shared" si="25"/>
        <v>330</v>
      </c>
      <c r="U18" s="30">
        <v>0</v>
      </c>
      <c r="V18" s="31">
        <f>U18+T18+S18+R18+Q18+P18</f>
        <v>16530</v>
      </c>
      <c r="W18" s="31">
        <f>IF(P18&gt;15000,15000,P18)</f>
        <v>15000</v>
      </c>
      <c r="X18" s="31">
        <f>V18</f>
        <v>16530</v>
      </c>
      <c r="Y18" s="30">
        <f t="shared" si="26"/>
        <v>1500</v>
      </c>
      <c r="Z18" s="30">
        <f t="shared" si="12"/>
        <v>124</v>
      </c>
      <c r="AA18" s="30">
        <v>0</v>
      </c>
      <c r="AB18" s="30">
        <v>0</v>
      </c>
      <c r="AC18" s="30">
        <v>0</v>
      </c>
      <c r="AD18" s="30">
        <f>Y18+Z18+AA18+AB18+AC18</f>
        <v>1624</v>
      </c>
      <c r="AE18" s="30">
        <f>V18-AD18</f>
        <v>14906</v>
      </c>
      <c r="AF18" s="34" t="s">
        <v>38</v>
      </c>
      <c r="AG18" s="35">
        <v>44035</v>
      </c>
      <c r="AH18" s="97"/>
      <c r="AI18" s="128">
        <v>87</v>
      </c>
      <c r="AJ18" s="16">
        <f>AI18*190</f>
        <v>16530</v>
      </c>
      <c r="AK18" s="128">
        <f>V18-AJ18</f>
        <v>0</v>
      </c>
      <c r="AO18" s="130"/>
    </row>
    <row r="19" spans="1:41" s="129" customFormat="1" ht="40.5" customHeight="1">
      <c r="A19" s="13">
        <v>10</v>
      </c>
      <c r="B19" s="132">
        <v>10931</v>
      </c>
      <c r="C19" s="12" t="s">
        <v>86</v>
      </c>
      <c r="D19" s="133" t="s">
        <v>87</v>
      </c>
      <c r="E19" s="12" t="s">
        <v>88</v>
      </c>
      <c r="F19" s="134">
        <v>2105973079</v>
      </c>
      <c r="G19" s="135">
        <v>958</v>
      </c>
      <c r="H19" s="91" t="s">
        <v>89</v>
      </c>
      <c r="I19" s="117">
        <v>16200</v>
      </c>
      <c r="J19" s="115">
        <v>0</v>
      </c>
      <c r="K19" s="115">
        <v>0</v>
      </c>
      <c r="L19" s="115">
        <v>0</v>
      </c>
      <c r="M19" s="16">
        <f t="shared" ref="M19:M81" si="27">I19+J19+K19+L19</f>
        <v>16200</v>
      </c>
      <c r="N19" s="16">
        <v>30</v>
      </c>
      <c r="O19" s="16">
        <v>0</v>
      </c>
      <c r="P19" s="30">
        <f>ROUND(I19/30*N19,0)</f>
        <v>16200</v>
      </c>
      <c r="Q19" s="30">
        <f>ROUND(J19/30*N19,0)</f>
        <v>0</v>
      </c>
      <c r="R19" s="30">
        <f>ROUND(K19/30*N19,0)</f>
        <v>0</v>
      </c>
      <c r="S19" s="30">
        <f>ROUND(I19/30/8*2*O19,0)</f>
        <v>0</v>
      </c>
      <c r="T19" s="30">
        <f t="shared" ref="T19:T23" si="28">AK19-P19</f>
        <v>900</v>
      </c>
      <c r="U19" s="30">
        <v>0</v>
      </c>
      <c r="V19" s="31">
        <f t="shared" ref="V19:V81" si="29">U19+T19+S19+R19+Q19+P19</f>
        <v>17100</v>
      </c>
      <c r="W19" s="31">
        <f t="shared" ref="W19:W81" si="30">IF(P19&gt;15000,15000,P19)</f>
        <v>15000</v>
      </c>
      <c r="X19" s="31">
        <f t="shared" ref="X19:X60" si="31">V19</f>
        <v>17100</v>
      </c>
      <c r="Y19" s="30">
        <f>ROUND(W19*10%,0)</f>
        <v>1500</v>
      </c>
      <c r="Z19" s="30">
        <f t="shared" si="12"/>
        <v>129</v>
      </c>
      <c r="AA19" s="30">
        <v>0</v>
      </c>
      <c r="AB19" s="30">
        <v>0</v>
      </c>
      <c r="AC19" s="30">
        <v>0</v>
      </c>
      <c r="AD19" s="30">
        <f t="shared" ref="AD19:AD23" si="32">Y19+Z19+AA19+AB19+AC19</f>
        <v>1629</v>
      </c>
      <c r="AE19" s="30">
        <f t="shared" ref="AE19:AE81" si="33">V19-AD19</f>
        <v>15471</v>
      </c>
      <c r="AF19" s="34" t="s">
        <v>38</v>
      </c>
      <c r="AG19" s="35">
        <v>44035</v>
      </c>
      <c r="AH19" s="35"/>
      <c r="AI19" s="52">
        <v>90</v>
      </c>
      <c r="AJ19" s="128">
        <v>0</v>
      </c>
      <c r="AK19" s="16">
        <f t="shared" ref="AK19:AK23" si="34">190*AI19+15*AJ19</f>
        <v>17100</v>
      </c>
      <c r="AL19" s="128">
        <f t="shared" ref="AL19:AL23" si="35">AK19-V19</f>
        <v>0</v>
      </c>
      <c r="AM19" s="42"/>
    </row>
    <row r="20" spans="1:41" s="129" customFormat="1" ht="40.5" customHeight="1">
      <c r="A20" s="13">
        <v>11</v>
      </c>
      <c r="B20" s="132">
        <v>10926</v>
      </c>
      <c r="C20" s="12" t="s">
        <v>90</v>
      </c>
      <c r="D20" s="133" t="s">
        <v>91</v>
      </c>
      <c r="E20" s="12" t="s">
        <v>88</v>
      </c>
      <c r="F20" s="134">
        <v>3011033570</v>
      </c>
      <c r="G20" s="136">
        <v>953</v>
      </c>
      <c r="H20" s="91" t="s">
        <v>92</v>
      </c>
      <c r="I20" s="117">
        <v>16200</v>
      </c>
      <c r="J20" s="115">
        <v>0</v>
      </c>
      <c r="K20" s="115">
        <v>0</v>
      </c>
      <c r="L20" s="115">
        <v>0</v>
      </c>
      <c r="M20" s="16">
        <f t="shared" si="27"/>
        <v>16200</v>
      </c>
      <c r="N20" s="16">
        <v>30</v>
      </c>
      <c r="O20" s="16">
        <v>0</v>
      </c>
      <c r="P20" s="30">
        <f t="shared" ref="P20:P25" si="36">ROUND(I20/30*N20,0)</f>
        <v>16200</v>
      </c>
      <c r="Q20" s="30">
        <f t="shared" ref="Q20:Q25" si="37">ROUND(J20/30*N20,0)</f>
        <v>0</v>
      </c>
      <c r="R20" s="30">
        <f t="shared" ref="R20:R25" si="38">ROUND(K20/30*N20,0)</f>
        <v>0</v>
      </c>
      <c r="S20" s="30">
        <f t="shared" ref="S20:S25" si="39">ROUND(I20/30/8*2*O20,0)</f>
        <v>0</v>
      </c>
      <c r="T20" s="30">
        <f t="shared" si="28"/>
        <v>520</v>
      </c>
      <c r="U20" s="30">
        <v>0</v>
      </c>
      <c r="V20" s="31">
        <f t="shared" si="29"/>
        <v>16720</v>
      </c>
      <c r="W20" s="31">
        <f t="shared" si="30"/>
        <v>15000</v>
      </c>
      <c r="X20" s="31">
        <f t="shared" si="31"/>
        <v>16720</v>
      </c>
      <c r="Y20" s="30">
        <f t="shared" ref="Y20:Y25" si="40">ROUND(W20*10%,0)</f>
        <v>1500</v>
      </c>
      <c r="Z20" s="30">
        <f t="shared" si="12"/>
        <v>126</v>
      </c>
      <c r="AA20" s="30">
        <v>0</v>
      </c>
      <c r="AB20" s="30">
        <v>0</v>
      </c>
      <c r="AC20" s="30">
        <v>0</v>
      </c>
      <c r="AD20" s="30">
        <f t="shared" si="32"/>
        <v>1626</v>
      </c>
      <c r="AE20" s="30">
        <f t="shared" si="33"/>
        <v>15094</v>
      </c>
      <c r="AF20" s="34" t="s">
        <v>38</v>
      </c>
      <c r="AG20" s="35">
        <v>44035</v>
      </c>
      <c r="AH20" s="35"/>
      <c r="AI20" s="52">
        <v>88</v>
      </c>
      <c r="AJ20" s="137">
        <v>0</v>
      </c>
      <c r="AK20" s="16">
        <f t="shared" si="34"/>
        <v>16720</v>
      </c>
      <c r="AL20" s="128">
        <f t="shared" si="35"/>
        <v>0</v>
      </c>
      <c r="AM20" s="42"/>
    </row>
    <row r="21" spans="1:41" s="129" customFormat="1" ht="40.5" customHeight="1">
      <c r="A21" s="13">
        <v>12</v>
      </c>
      <c r="B21" s="132">
        <v>11267</v>
      </c>
      <c r="C21" s="12" t="s">
        <v>93</v>
      </c>
      <c r="D21" s="12" t="s">
        <v>94</v>
      </c>
      <c r="E21" s="12" t="s">
        <v>88</v>
      </c>
      <c r="F21" s="13">
        <v>1114620462</v>
      </c>
      <c r="G21" s="14">
        <v>1293</v>
      </c>
      <c r="H21" s="91" t="s">
        <v>95</v>
      </c>
      <c r="I21" s="117">
        <v>16200</v>
      </c>
      <c r="J21" s="115">
        <v>0</v>
      </c>
      <c r="K21" s="115">
        <v>0</v>
      </c>
      <c r="L21" s="115">
        <v>0</v>
      </c>
      <c r="M21" s="16">
        <f t="shared" si="27"/>
        <v>16200</v>
      </c>
      <c r="N21" s="16">
        <v>15</v>
      </c>
      <c r="O21" s="16">
        <v>0</v>
      </c>
      <c r="P21" s="30">
        <f t="shared" si="36"/>
        <v>8100</v>
      </c>
      <c r="Q21" s="30">
        <f t="shared" si="37"/>
        <v>0</v>
      </c>
      <c r="R21" s="30">
        <f t="shared" si="38"/>
        <v>0</v>
      </c>
      <c r="S21" s="30">
        <f t="shared" si="39"/>
        <v>0</v>
      </c>
      <c r="T21" s="30">
        <f t="shared" si="28"/>
        <v>260</v>
      </c>
      <c r="U21" s="30">
        <v>0</v>
      </c>
      <c r="V21" s="31">
        <f t="shared" si="29"/>
        <v>8360</v>
      </c>
      <c r="W21" s="31">
        <f t="shared" si="30"/>
        <v>8100</v>
      </c>
      <c r="X21" s="31">
        <f t="shared" si="31"/>
        <v>8360</v>
      </c>
      <c r="Y21" s="30">
        <f t="shared" si="40"/>
        <v>810</v>
      </c>
      <c r="Z21" s="30">
        <f t="shared" si="12"/>
        <v>63</v>
      </c>
      <c r="AA21" s="30">
        <v>0</v>
      </c>
      <c r="AB21" s="30">
        <v>0</v>
      </c>
      <c r="AC21" s="30">
        <v>0</v>
      </c>
      <c r="AD21" s="30">
        <f t="shared" si="32"/>
        <v>873</v>
      </c>
      <c r="AE21" s="30">
        <f t="shared" si="33"/>
        <v>7487</v>
      </c>
      <c r="AF21" s="34" t="s">
        <v>38</v>
      </c>
      <c r="AG21" s="35">
        <v>44035</v>
      </c>
      <c r="AH21" s="35"/>
      <c r="AI21" s="52">
        <v>44</v>
      </c>
      <c r="AJ21" s="128">
        <v>0</v>
      </c>
      <c r="AK21" s="16">
        <f t="shared" si="34"/>
        <v>8360</v>
      </c>
      <c r="AL21" s="128">
        <f t="shared" si="35"/>
        <v>0</v>
      </c>
    </row>
    <row r="22" spans="1:41" s="129" customFormat="1" ht="40.5" customHeight="1">
      <c r="A22" s="13">
        <v>13</v>
      </c>
      <c r="B22" s="132">
        <v>10927</v>
      </c>
      <c r="C22" s="12" t="s">
        <v>96</v>
      </c>
      <c r="D22" s="133" t="s">
        <v>97</v>
      </c>
      <c r="E22" s="12" t="s">
        <v>88</v>
      </c>
      <c r="F22" s="134">
        <v>2105972983</v>
      </c>
      <c r="G22" s="14">
        <v>954</v>
      </c>
      <c r="H22" s="91" t="s">
        <v>98</v>
      </c>
      <c r="I22" s="117">
        <v>16200</v>
      </c>
      <c r="J22" s="115">
        <v>0</v>
      </c>
      <c r="K22" s="115">
        <v>0</v>
      </c>
      <c r="L22" s="115">
        <v>0</v>
      </c>
      <c r="M22" s="16">
        <f t="shared" si="27"/>
        <v>16200</v>
      </c>
      <c r="N22" s="16">
        <v>27</v>
      </c>
      <c r="O22" s="16">
        <v>0</v>
      </c>
      <c r="P22" s="30">
        <f t="shared" si="36"/>
        <v>14580</v>
      </c>
      <c r="Q22" s="30">
        <f t="shared" si="37"/>
        <v>0</v>
      </c>
      <c r="R22" s="30">
        <f t="shared" si="38"/>
        <v>0</v>
      </c>
      <c r="S22" s="30">
        <f t="shared" si="39"/>
        <v>0</v>
      </c>
      <c r="T22" s="30">
        <f t="shared" si="28"/>
        <v>430</v>
      </c>
      <c r="U22" s="30">
        <v>0</v>
      </c>
      <c r="V22" s="31">
        <f t="shared" si="29"/>
        <v>15010</v>
      </c>
      <c r="W22" s="31">
        <f t="shared" si="30"/>
        <v>14580</v>
      </c>
      <c r="X22" s="31">
        <f t="shared" si="31"/>
        <v>15010</v>
      </c>
      <c r="Y22" s="30">
        <f t="shared" si="40"/>
        <v>1458</v>
      </c>
      <c r="Z22" s="30">
        <f t="shared" si="12"/>
        <v>113</v>
      </c>
      <c r="AA22" s="30">
        <v>0</v>
      </c>
      <c r="AB22" s="30">
        <v>0</v>
      </c>
      <c r="AC22" s="30">
        <v>0</v>
      </c>
      <c r="AD22" s="30">
        <f t="shared" si="32"/>
        <v>1571</v>
      </c>
      <c r="AE22" s="30">
        <f t="shared" si="33"/>
        <v>13439</v>
      </c>
      <c r="AF22" s="34" t="s">
        <v>38</v>
      </c>
      <c r="AG22" s="35">
        <v>44035</v>
      </c>
      <c r="AH22" s="35"/>
      <c r="AI22" s="52">
        <v>79</v>
      </c>
      <c r="AJ22" s="137">
        <v>0</v>
      </c>
      <c r="AK22" s="16">
        <f t="shared" si="34"/>
        <v>15010</v>
      </c>
      <c r="AL22" s="128">
        <f t="shared" si="35"/>
        <v>0</v>
      </c>
    </row>
    <row r="23" spans="1:41" s="129" customFormat="1" ht="40.5" customHeight="1">
      <c r="A23" s="13">
        <v>14</v>
      </c>
      <c r="B23" s="138">
        <v>12280</v>
      </c>
      <c r="C23" s="12" t="s">
        <v>99</v>
      </c>
      <c r="D23" s="25" t="s">
        <v>100</v>
      </c>
      <c r="E23" s="12" t="s">
        <v>88</v>
      </c>
      <c r="F23" s="13">
        <v>1114659901</v>
      </c>
      <c r="G23" s="14">
        <v>1306</v>
      </c>
      <c r="H23" s="82" t="s">
        <v>101</v>
      </c>
      <c r="I23" s="117">
        <v>16200</v>
      </c>
      <c r="J23" s="115">
        <v>0</v>
      </c>
      <c r="K23" s="115">
        <v>0</v>
      </c>
      <c r="L23" s="115">
        <v>0</v>
      </c>
      <c r="M23" s="16">
        <f t="shared" si="27"/>
        <v>16200</v>
      </c>
      <c r="N23" s="16">
        <v>28</v>
      </c>
      <c r="O23" s="16">
        <v>0</v>
      </c>
      <c r="P23" s="30">
        <f t="shared" si="36"/>
        <v>15120</v>
      </c>
      <c r="Q23" s="30">
        <f t="shared" si="37"/>
        <v>0</v>
      </c>
      <c r="R23" s="30">
        <f t="shared" si="38"/>
        <v>0</v>
      </c>
      <c r="S23" s="30">
        <f t="shared" si="39"/>
        <v>0</v>
      </c>
      <c r="T23" s="30">
        <f t="shared" si="28"/>
        <v>270</v>
      </c>
      <c r="U23" s="30">
        <v>0</v>
      </c>
      <c r="V23" s="31">
        <f t="shared" si="29"/>
        <v>15390</v>
      </c>
      <c r="W23" s="31">
        <f t="shared" si="30"/>
        <v>15000</v>
      </c>
      <c r="X23" s="31">
        <f t="shared" si="31"/>
        <v>15390</v>
      </c>
      <c r="Y23" s="30">
        <f t="shared" si="40"/>
        <v>1500</v>
      </c>
      <c r="Z23" s="30">
        <f t="shared" si="12"/>
        <v>116</v>
      </c>
      <c r="AA23" s="30">
        <v>0</v>
      </c>
      <c r="AB23" s="30">
        <v>0</v>
      </c>
      <c r="AC23" s="30">
        <v>0</v>
      </c>
      <c r="AD23" s="30">
        <f t="shared" si="32"/>
        <v>1616</v>
      </c>
      <c r="AE23" s="30">
        <f t="shared" si="33"/>
        <v>13774</v>
      </c>
      <c r="AF23" s="34" t="s">
        <v>38</v>
      </c>
      <c r="AG23" s="35">
        <v>44035</v>
      </c>
      <c r="AH23" s="35"/>
      <c r="AI23" s="52">
        <v>81</v>
      </c>
      <c r="AJ23" s="128">
        <v>0</v>
      </c>
      <c r="AK23" s="16">
        <f t="shared" si="34"/>
        <v>15390</v>
      </c>
      <c r="AL23" s="128">
        <f t="shared" si="35"/>
        <v>0</v>
      </c>
    </row>
    <row r="24" spans="1:41" s="129" customFormat="1" ht="40.5" customHeight="1">
      <c r="A24" s="13">
        <v>15</v>
      </c>
      <c r="B24" s="132">
        <v>10928</v>
      </c>
      <c r="C24" s="12" t="s">
        <v>102</v>
      </c>
      <c r="D24" s="133" t="s">
        <v>103</v>
      </c>
      <c r="E24" s="12" t="s">
        <v>88</v>
      </c>
      <c r="F24" s="134">
        <v>2105973033</v>
      </c>
      <c r="G24" s="135">
        <v>955</v>
      </c>
      <c r="H24" s="91" t="s">
        <v>104</v>
      </c>
      <c r="I24" s="117">
        <v>16200</v>
      </c>
      <c r="J24" s="115">
        <v>0</v>
      </c>
      <c r="K24" s="115">
        <v>0</v>
      </c>
      <c r="L24" s="115">
        <v>0</v>
      </c>
      <c r="M24" s="16">
        <f t="shared" si="27"/>
        <v>16200</v>
      </c>
      <c r="N24" s="16">
        <v>29</v>
      </c>
      <c r="O24" s="16">
        <v>0</v>
      </c>
      <c r="P24" s="30">
        <f t="shared" si="36"/>
        <v>15660</v>
      </c>
      <c r="Q24" s="30">
        <f t="shared" si="37"/>
        <v>0</v>
      </c>
      <c r="R24" s="30">
        <f t="shared" si="38"/>
        <v>0</v>
      </c>
      <c r="S24" s="30">
        <f t="shared" si="39"/>
        <v>0</v>
      </c>
      <c r="T24" s="30">
        <f>AK24-P24</f>
        <v>300</v>
      </c>
      <c r="U24" s="30">
        <v>0</v>
      </c>
      <c r="V24" s="31">
        <f t="shared" si="29"/>
        <v>15960</v>
      </c>
      <c r="W24" s="31">
        <f t="shared" si="30"/>
        <v>15000</v>
      </c>
      <c r="X24" s="31">
        <f t="shared" si="31"/>
        <v>15960</v>
      </c>
      <c r="Y24" s="30">
        <f t="shared" si="40"/>
        <v>1500</v>
      </c>
      <c r="Z24" s="30">
        <f t="shared" si="12"/>
        <v>120</v>
      </c>
      <c r="AA24" s="30">
        <v>0</v>
      </c>
      <c r="AB24" s="30">
        <v>0</v>
      </c>
      <c r="AC24" s="30">
        <v>0</v>
      </c>
      <c r="AD24" s="30">
        <f>Y24+Z24+AA24+AB24+AC24</f>
        <v>1620</v>
      </c>
      <c r="AE24" s="30">
        <f t="shared" si="33"/>
        <v>14340</v>
      </c>
      <c r="AF24" s="34" t="s">
        <v>38</v>
      </c>
      <c r="AG24" s="35">
        <v>44035</v>
      </c>
      <c r="AH24" s="35"/>
      <c r="AI24" s="52">
        <v>84</v>
      </c>
      <c r="AJ24" s="137">
        <v>0</v>
      </c>
      <c r="AK24" s="16">
        <f>190*AI24+15*AJ24</f>
        <v>15960</v>
      </c>
      <c r="AL24" s="128">
        <f>AK24-V24</f>
        <v>0</v>
      </c>
      <c r="AM24" s="42"/>
    </row>
    <row r="25" spans="1:41" s="129" customFormat="1" ht="40.5" customHeight="1">
      <c r="A25" s="13">
        <v>16</v>
      </c>
      <c r="B25" s="132"/>
      <c r="C25" s="12" t="s">
        <v>844</v>
      </c>
      <c r="D25" s="223" t="s">
        <v>845</v>
      </c>
      <c r="E25" s="12" t="s">
        <v>88</v>
      </c>
      <c r="F25" s="134">
        <v>1115552139</v>
      </c>
      <c r="G25" s="14">
        <v>11859</v>
      </c>
      <c r="H25" s="91">
        <v>101465961252</v>
      </c>
      <c r="I25" s="117">
        <v>16200</v>
      </c>
      <c r="J25" s="115">
        <v>0</v>
      </c>
      <c r="K25" s="115">
        <v>0</v>
      </c>
      <c r="L25" s="115">
        <v>0</v>
      </c>
      <c r="M25" s="16">
        <f t="shared" si="27"/>
        <v>16200</v>
      </c>
      <c r="N25" s="16">
        <v>22</v>
      </c>
      <c r="O25" s="16">
        <v>0</v>
      </c>
      <c r="P25" s="30">
        <f t="shared" si="36"/>
        <v>11880</v>
      </c>
      <c r="Q25" s="30">
        <f t="shared" si="37"/>
        <v>0</v>
      </c>
      <c r="R25" s="30">
        <f t="shared" si="38"/>
        <v>0</v>
      </c>
      <c r="S25" s="30">
        <f t="shared" si="39"/>
        <v>0</v>
      </c>
      <c r="T25" s="30">
        <f>AK25-P25</f>
        <v>280</v>
      </c>
      <c r="U25" s="30">
        <v>0</v>
      </c>
      <c r="V25" s="31">
        <f t="shared" si="29"/>
        <v>12160</v>
      </c>
      <c r="W25" s="31">
        <f t="shared" si="30"/>
        <v>11880</v>
      </c>
      <c r="X25" s="31">
        <f t="shared" si="31"/>
        <v>12160</v>
      </c>
      <c r="Y25" s="30">
        <f t="shared" si="40"/>
        <v>1188</v>
      </c>
      <c r="Z25" s="30">
        <f t="shared" si="12"/>
        <v>92</v>
      </c>
      <c r="AA25" s="30">
        <v>0</v>
      </c>
      <c r="AB25" s="30">
        <v>0</v>
      </c>
      <c r="AC25" s="30">
        <v>0</v>
      </c>
      <c r="AD25" s="30">
        <f>Y25+Z25+AA25+AB25+AC25</f>
        <v>1280</v>
      </c>
      <c r="AE25" s="30">
        <f t="shared" si="33"/>
        <v>10880</v>
      </c>
      <c r="AF25" s="34" t="s">
        <v>38</v>
      </c>
      <c r="AG25" s="35">
        <v>44035</v>
      </c>
      <c r="AH25" s="35"/>
      <c r="AI25" s="52">
        <v>64</v>
      </c>
      <c r="AJ25" s="137">
        <v>0</v>
      </c>
      <c r="AK25" s="16">
        <f>190*AI25+15*AJ25</f>
        <v>12160</v>
      </c>
      <c r="AL25" s="128">
        <f>AK25-V25</f>
        <v>0</v>
      </c>
      <c r="AM25" s="42"/>
    </row>
    <row r="26" spans="1:41" s="140" customFormat="1" ht="27.6" customHeight="1">
      <c r="A26" s="13">
        <v>17</v>
      </c>
      <c r="B26" s="77">
        <v>12612</v>
      </c>
      <c r="C26" s="194" t="s">
        <v>105</v>
      </c>
      <c r="D26" s="105" t="s">
        <v>106</v>
      </c>
      <c r="E26" s="22" t="s">
        <v>107</v>
      </c>
      <c r="F26" s="139">
        <v>1115302335</v>
      </c>
      <c r="G26" s="14">
        <v>11641</v>
      </c>
      <c r="H26" s="127" t="s">
        <v>108</v>
      </c>
      <c r="I26" s="117">
        <v>15600</v>
      </c>
      <c r="J26" s="115">
        <v>0</v>
      </c>
      <c r="K26" s="115">
        <v>0</v>
      </c>
      <c r="L26" s="115">
        <v>0</v>
      </c>
      <c r="M26" s="16">
        <f t="shared" si="27"/>
        <v>15600</v>
      </c>
      <c r="N26" s="16">
        <v>30</v>
      </c>
      <c r="O26" s="16">
        <v>0</v>
      </c>
      <c r="P26" s="30">
        <f>ROUND(I26/30*N26,0)</f>
        <v>15600</v>
      </c>
      <c r="Q26" s="30">
        <f>ROUND(J26/30*N26,0)</f>
        <v>0</v>
      </c>
      <c r="R26" s="30">
        <f>ROUND(K26/30*N26,0)</f>
        <v>0</v>
      </c>
      <c r="S26" s="30">
        <f>ROUND(I26/30/8*2*O26,0)</f>
        <v>0</v>
      </c>
      <c r="T26" s="30">
        <f t="shared" ref="T26:T31" si="41">ROUND(L26/30*N26,0)</f>
        <v>0</v>
      </c>
      <c r="U26" s="30">
        <v>0</v>
      </c>
      <c r="V26" s="31">
        <f t="shared" si="29"/>
        <v>15600</v>
      </c>
      <c r="W26" s="31">
        <f t="shared" si="30"/>
        <v>15000</v>
      </c>
      <c r="X26" s="31">
        <f t="shared" si="31"/>
        <v>15600</v>
      </c>
      <c r="Y26" s="30">
        <f>ROUND(W26*10%,0)</f>
        <v>1500</v>
      </c>
      <c r="Z26" s="30">
        <f t="shared" si="12"/>
        <v>117</v>
      </c>
      <c r="AA26" s="30">
        <v>0</v>
      </c>
      <c r="AB26" s="30"/>
      <c r="AC26" s="30">
        <v>0</v>
      </c>
      <c r="AD26" s="30">
        <f t="shared" ref="AD26:AD31" si="42">+AC26+AB26+AA26+Z26+Y26</f>
        <v>1617</v>
      </c>
      <c r="AE26" s="30">
        <f t="shared" si="33"/>
        <v>13983</v>
      </c>
      <c r="AF26" s="34"/>
      <c r="AG26" s="35"/>
      <c r="AH26" s="125"/>
      <c r="AI26" s="54"/>
      <c r="AJ26" s="42"/>
      <c r="AK26" s="42"/>
      <c r="AL26" s="42"/>
    </row>
    <row r="27" spans="1:41" s="140" customFormat="1" ht="27.6" customHeight="1">
      <c r="A27" s="13">
        <v>18</v>
      </c>
      <c r="B27" s="77">
        <v>12643</v>
      </c>
      <c r="C27" s="194" t="s">
        <v>109</v>
      </c>
      <c r="D27" s="107" t="s">
        <v>110</v>
      </c>
      <c r="E27" s="22" t="s">
        <v>107</v>
      </c>
      <c r="F27" s="16">
        <v>3011146051</v>
      </c>
      <c r="G27" s="14">
        <v>11672</v>
      </c>
      <c r="H27" s="141" t="s">
        <v>111</v>
      </c>
      <c r="I27" s="117">
        <v>15600</v>
      </c>
      <c r="J27" s="115">
        <v>0</v>
      </c>
      <c r="K27" s="115">
        <v>0</v>
      </c>
      <c r="L27" s="115">
        <v>0</v>
      </c>
      <c r="M27" s="16">
        <f t="shared" si="27"/>
        <v>15600</v>
      </c>
      <c r="N27" s="16">
        <v>30</v>
      </c>
      <c r="O27" s="16">
        <v>0</v>
      </c>
      <c r="P27" s="30">
        <f t="shared" ref="P27:P30" si="43">ROUND(I27/30*N27,0)</f>
        <v>15600</v>
      </c>
      <c r="Q27" s="30">
        <f t="shared" ref="Q27:Q30" si="44">ROUND(J27/30*N27,0)</f>
        <v>0</v>
      </c>
      <c r="R27" s="30">
        <f t="shared" ref="R27:R30" si="45">ROUND(K27/30*N27,0)</f>
        <v>0</v>
      </c>
      <c r="S27" s="30">
        <f t="shared" ref="S27:S30" si="46">ROUND(I27/30/8*2*O27,0)</f>
        <v>0</v>
      </c>
      <c r="T27" s="30">
        <f t="shared" si="41"/>
        <v>0</v>
      </c>
      <c r="U27" s="30">
        <v>0</v>
      </c>
      <c r="V27" s="31">
        <f t="shared" si="29"/>
        <v>15600</v>
      </c>
      <c r="W27" s="31">
        <f t="shared" si="30"/>
        <v>15000</v>
      </c>
      <c r="X27" s="31">
        <f t="shared" si="31"/>
        <v>15600</v>
      </c>
      <c r="Y27" s="30">
        <f t="shared" ref="Y27:Y30" si="47">ROUND(W27*10%,0)</f>
        <v>1500</v>
      </c>
      <c r="Z27" s="30">
        <f t="shared" si="12"/>
        <v>117</v>
      </c>
      <c r="AA27" s="30">
        <v>0</v>
      </c>
      <c r="AB27" s="30">
        <v>0</v>
      </c>
      <c r="AC27" s="30">
        <v>0</v>
      </c>
      <c r="AD27" s="30">
        <f t="shared" si="42"/>
        <v>1617</v>
      </c>
      <c r="AE27" s="30">
        <f t="shared" si="33"/>
        <v>13983</v>
      </c>
      <c r="AF27" s="34"/>
      <c r="AG27" s="35"/>
      <c r="AH27" s="125"/>
      <c r="AI27" s="54"/>
      <c r="AJ27" s="42"/>
      <c r="AK27" s="42"/>
      <c r="AL27" s="42"/>
    </row>
    <row r="28" spans="1:41" s="143" customFormat="1" ht="27.6" customHeight="1">
      <c r="A28" s="13">
        <v>19</v>
      </c>
      <c r="B28" s="21">
        <v>12762</v>
      </c>
      <c r="C28" s="195" t="s">
        <v>112</v>
      </c>
      <c r="D28" s="23" t="s">
        <v>42</v>
      </c>
      <c r="E28" s="22" t="s">
        <v>107</v>
      </c>
      <c r="F28" s="142">
        <v>1115546981</v>
      </c>
      <c r="G28" s="14">
        <v>11791</v>
      </c>
      <c r="H28" s="127" t="s">
        <v>113</v>
      </c>
      <c r="I28" s="117">
        <v>14560</v>
      </c>
      <c r="J28" s="115">
        <v>0</v>
      </c>
      <c r="K28" s="115">
        <v>0</v>
      </c>
      <c r="L28" s="115">
        <v>0</v>
      </c>
      <c r="M28" s="16">
        <f t="shared" si="27"/>
        <v>14560</v>
      </c>
      <c r="N28" s="16">
        <v>30</v>
      </c>
      <c r="O28" s="16">
        <v>0</v>
      </c>
      <c r="P28" s="30">
        <f t="shared" si="43"/>
        <v>14560</v>
      </c>
      <c r="Q28" s="30">
        <f t="shared" si="44"/>
        <v>0</v>
      </c>
      <c r="R28" s="30">
        <f t="shared" si="45"/>
        <v>0</v>
      </c>
      <c r="S28" s="30">
        <f t="shared" si="46"/>
        <v>0</v>
      </c>
      <c r="T28" s="30">
        <f t="shared" si="41"/>
        <v>0</v>
      </c>
      <c r="U28" s="30">
        <v>0</v>
      </c>
      <c r="V28" s="31">
        <f t="shared" si="29"/>
        <v>14560</v>
      </c>
      <c r="W28" s="31">
        <f t="shared" si="30"/>
        <v>14560</v>
      </c>
      <c r="X28" s="31">
        <f t="shared" si="31"/>
        <v>14560</v>
      </c>
      <c r="Y28" s="30">
        <f t="shared" si="47"/>
        <v>1456</v>
      </c>
      <c r="Z28" s="30">
        <f t="shared" si="12"/>
        <v>110</v>
      </c>
      <c r="AA28" s="30">
        <v>0</v>
      </c>
      <c r="AB28" s="30">
        <v>0</v>
      </c>
      <c r="AC28" s="30">
        <v>0</v>
      </c>
      <c r="AD28" s="30">
        <f t="shared" si="42"/>
        <v>1566</v>
      </c>
      <c r="AE28" s="30">
        <f t="shared" si="33"/>
        <v>12994</v>
      </c>
      <c r="AF28" s="34"/>
      <c r="AG28" s="35"/>
      <c r="AH28" s="125"/>
      <c r="AI28" s="54"/>
      <c r="AJ28" s="42"/>
      <c r="AK28" s="42"/>
      <c r="AL28" s="42"/>
    </row>
    <row r="29" spans="1:41" s="143" customFormat="1" ht="27.6" customHeight="1">
      <c r="A29" s="13">
        <v>20</v>
      </c>
      <c r="B29" s="21">
        <v>12763</v>
      </c>
      <c r="C29" s="195" t="s">
        <v>114</v>
      </c>
      <c r="D29" s="23" t="s">
        <v>115</v>
      </c>
      <c r="E29" s="22" t="s">
        <v>107</v>
      </c>
      <c r="F29" s="142">
        <v>1115549862</v>
      </c>
      <c r="G29" s="14">
        <v>11792</v>
      </c>
      <c r="H29" s="127" t="s">
        <v>116</v>
      </c>
      <c r="I29" s="117">
        <v>14560</v>
      </c>
      <c r="J29" s="115">
        <v>0</v>
      </c>
      <c r="K29" s="115">
        <v>0</v>
      </c>
      <c r="L29" s="115">
        <v>0</v>
      </c>
      <c r="M29" s="16">
        <f t="shared" si="27"/>
        <v>14560</v>
      </c>
      <c r="N29" s="16">
        <v>30</v>
      </c>
      <c r="O29" s="16">
        <v>0</v>
      </c>
      <c r="P29" s="30">
        <f t="shared" si="43"/>
        <v>14560</v>
      </c>
      <c r="Q29" s="30">
        <f t="shared" si="44"/>
        <v>0</v>
      </c>
      <c r="R29" s="30">
        <f t="shared" si="45"/>
        <v>0</v>
      </c>
      <c r="S29" s="30">
        <f t="shared" si="46"/>
        <v>0</v>
      </c>
      <c r="T29" s="30">
        <f t="shared" si="41"/>
        <v>0</v>
      </c>
      <c r="U29" s="30">
        <v>0</v>
      </c>
      <c r="V29" s="31">
        <f t="shared" si="29"/>
        <v>14560</v>
      </c>
      <c r="W29" s="31">
        <f t="shared" si="30"/>
        <v>14560</v>
      </c>
      <c r="X29" s="31">
        <f t="shared" si="31"/>
        <v>14560</v>
      </c>
      <c r="Y29" s="30">
        <f t="shared" si="47"/>
        <v>1456</v>
      </c>
      <c r="Z29" s="30">
        <f t="shared" si="12"/>
        <v>110</v>
      </c>
      <c r="AA29" s="30">
        <v>0</v>
      </c>
      <c r="AB29" s="30">
        <v>0</v>
      </c>
      <c r="AC29" s="30">
        <v>0</v>
      </c>
      <c r="AD29" s="30">
        <f t="shared" si="42"/>
        <v>1566</v>
      </c>
      <c r="AE29" s="30">
        <f t="shared" si="33"/>
        <v>12994</v>
      </c>
      <c r="AF29" s="34"/>
      <c r="AG29" s="35"/>
      <c r="AH29" s="125"/>
      <c r="AI29" s="54"/>
      <c r="AJ29" s="42"/>
      <c r="AK29" s="42"/>
      <c r="AL29" s="42"/>
    </row>
    <row r="30" spans="1:41" s="143" customFormat="1" ht="27.6" customHeight="1">
      <c r="A30" s="13">
        <v>21</v>
      </c>
      <c r="B30" s="138">
        <v>12328</v>
      </c>
      <c r="C30" s="12" t="s">
        <v>117</v>
      </c>
      <c r="D30" s="23" t="s">
        <v>118</v>
      </c>
      <c r="E30" s="22" t="s">
        <v>107</v>
      </c>
      <c r="F30" s="16">
        <v>2111297171</v>
      </c>
      <c r="G30" s="14">
        <v>11637</v>
      </c>
      <c r="H30" s="144" t="s">
        <v>119</v>
      </c>
      <c r="I30" s="117">
        <v>18096</v>
      </c>
      <c r="J30" s="115">
        <v>0</v>
      </c>
      <c r="K30" s="115">
        <v>0</v>
      </c>
      <c r="L30" s="115">
        <v>0</v>
      </c>
      <c r="M30" s="16">
        <f t="shared" si="27"/>
        <v>18096</v>
      </c>
      <c r="N30" s="16">
        <v>30</v>
      </c>
      <c r="O30" s="16">
        <v>0</v>
      </c>
      <c r="P30" s="30">
        <f t="shared" si="43"/>
        <v>18096</v>
      </c>
      <c r="Q30" s="30">
        <f t="shared" si="44"/>
        <v>0</v>
      </c>
      <c r="R30" s="30">
        <f t="shared" si="45"/>
        <v>0</v>
      </c>
      <c r="S30" s="30">
        <f t="shared" si="46"/>
        <v>0</v>
      </c>
      <c r="T30" s="30">
        <f t="shared" si="41"/>
        <v>0</v>
      </c>
      <c r="U30" s="30">
        <v>0</v>
      </c>
      <c r="V30" s="31">
        <f t="shared" si="29"/>
        <v>18096</v>
      </c>
      <c r="W30" s="31">
        <f t="shared" si="30"/>
        <v>15000</v>
      </c>
      <c r="X30" s="31">
        <f t="shared" si="31"/>
        <v>18096</v>
      </c>
      <c r="Y30" s="30">
        <f t="shared" si="47"/>
        <v>1500</v>
      </c>
      <c r="Z30" s="30">
        <f t="shared" si="12"/>
        <v>136</v>
      </c>
      <c r="AA30" s="30">
        <v>0</v>
      </c>
      <c r="AB30" s="30">
        <v>0</v>
      </c>
      <c r="AC30" s="30">
        <v>0</v>
      </c>
      <c r="AD30" s="30">
        <f t="shared" si="42"/>
        <v>1636</v>
      </c>
      <c r="AE30" s="30">
        <f t="shared" si="33"/>
        <v>16460</v>
      </c>
      <c r="AF30" s="34"/>
      <c r="AG30" s="216"/>
      <c r="AH30" s="125"/>
      <c r="AI30" s="52"/>
      <c r="AJ30" s="16"/>
      <c r="AK30" s="55"/>
      <c r="AL30" s="16"/>
    </row>
    <row r="31" spans="1:41" s="209" customFormat="1" ht="34.5" customHeight="1">
      <c r="A31" s="13">
        <v>22</v>
      </c>
      <c r="B31" s="220"/>
      <c r="C31" s="46" t="s">
        <v>79</v>
      </c>
      <c r="D31" s="248"/>
      <c r="E31" s="220"/>
      <c r="F31" s="213">
        <v>1115254115</v>
      </c>
      <c r="G31" s="214">
        <v>11858</v>
      </c>
      <c r="H31" s="215" t="s">
        <v>836</v>
      </c>
      <c r="I31" s="205">
        <v>14900</v>
      </c>
      <c r="J31" s="205">
        <v>0</v>
      </c>
      <c r="K31" s="205">
        <v>0</v>
      </c>
      <c r="L31" s="206">
        <v>0</v>
      </c>
      <c r="M31" s="16">
        <f t="shared" si="27"/>
        <v>14900</v>
      </c>
      <c r="N31" s="16">
        <v>0</v>
      </c>
      <c r="O31" s="16">
        <v>0</v>
      </c>
      <c r="P31" s="30">
        <f>ROUND(I31/30*N31,0)</f>
        <v>0</v>
      </c>
      <c r="Q31" s="30">
        <f>ROUND(J31/30*N31,0)</f>
        <v>0</v>
      </c>
      <c r="R31" s="30">
        <f>ROUND(K31/30*N31,0)</f>
        <v>0</v>
      </c>
      <c r="S31" s="30">
        <f>ROUND(I31/30/8*2*O31,0)</f>
        <v>0</v>
      </c>
      <c r="T31" s="30">
        <f t="shared" si="41"/>
        <v>0</v>
      </c>
      <c r="U31" s="30">
        <v>0</v>
      </c>
      <c r="V31" s="31">
        <f t="shared" si="29"/>
        <v>0</v>
      </c>
      <c r="W31" s="31">
        <f t="shared" si="30"/>
        <v>0</v>
      </c>
      <c r="X31" s="31">
        <f t="shared" si="31"/>
        <v>0</v>
      </c>
      <c r="Y31" s="30">
        <f>ROUND(W31*10%,0)</f>
        <v>0</v>
      </c>
      <c r="Z31" s="30">
        <f t="shared" si="12"/>
        <v>0</v>
      </c>
      <c r="AA31" s="30">
        <v>0</v>
      </c>
      <c r="AB31" s="30">
        <v>0</v>
      </c>
      <c r="AC31" s="30">
        <v>0</v>
      </c>
      <c r="AD31" s="30">
        <f t="shared" si="42"/>
        <v>0</v>
      </c>
      <c r="AE31" s="30">
        <f t="shared" si="33"/>
        <v>0</v>
      </c>
      <c r="AF31" s="207"/>
      <c r="AG31" s="26" t="s">
        <v>847</v>
      </c>
      <c r="AH31" s="129"/>
      <c r="AI31" s="208"/>
      <c r="AJ31" s="208"/>
      <c r="AL31" s="125"/>
    </row>
    <row r="32" spans="1:41" s="125" customFormat="1" ht="39.6" customHeight="1">
      <c r="A32" s="13">
        <v>23</v>
      </c>
      <c r="B32" s="132">
        <v>11190</v>
      </c>
      <c r="C32" s="12" t="s">
        <v>121</v>
      </c>
      <c r="D32" s="12" t="s">
        <v>122</v>
      </c>
      <c r="E32" s="146" t="s">
        <v>120</v>
      </c>
      <c r="F32" s="12">
        <v>1313090433</v>
      </c>
      <c r="G32" s="14">
        <v>1216</v>
      </c>
      <c r="H32" s="91" t="s">
        <v>123</v>
      </c>
      <c r="I32" s="117">
        <v>16200</v>
      </c>
      <c r="J32" s="115">
        <v>0</v>
      </c>
      <c r="K32" s="115">
        <v>0</v>
      </c>
      <c r="L32" s="115">
        <v>0</v>
      </c>
      <c r="M32" s="16">
        <f t="shared" si="27"/>
        <v>16200</v>
      </c>
      <c r="N32" s="16">
        <v>27</v>
      </c>
      <c r="O32" s="128">
        <v>0</v>
      </c>
      <c r="P32" s="30">
        <f>ROUND(I32/30*N32,0)</f>
        <v>14580</v>
      </c>
      <c r="Q32" s="30">
        <f>ROUND(J32/30*N32,0)</f>
        <v>0</v>
      </c>
      <c r="R32" s="30">
        <f>ROUND(K32/30*N32,0)</f>
        <v>0</v>
      </c>
      <c r="S32" s="30">
        <f>ROUND(I32/30/8*2*O32,0)</f>
        <v>0</v>
      </c>
      <c r="T32" s="30">
        <f>AJ32-P32</f>
        <v>430</v>
      </c>
      <c r="U32" s="30">
        <v>0</v>
      </c>
      <c r="V32" s="31">
        <f t="shared" si="29"/>
        <v>15010</v>
      </c>
      <c r="W32" s="31">
        <f t="shared" si="30"/>
        <v>14580</v>
      </c>
      <c r="X32" s="31">
        <f t="shared" si="31"/>
        <v>15010</v>
      </c>
      <c r="Y32" s="30">
        <f t="shared" ref="Y32:Y43" si="48">ROUND(W32*10%,0)</f>
        <v>1458</v>
      </c>
      <c r="Z32" s="30">
        <f t="shared" si="12"/>
        <v>113</v>
      </c>
      <c r="AA32" s="30">
        <v>0</v>
      </c>
      <c r="AB32" s="30">
        <v>0</v>
      </c>
      <c r="AC32" s="30">
        <v>0</v>
      </c>
      <c r="AD32" s="30">
        <f t="shared" ref="AD32:AD43" si="49">Y32+Z32+AA32+AB32+AC32</f>
        <v>1571</v>
      </c>
      <c r="AE32" s="30">
        <f t="shared" si="33"/>
        <v>13439</v>
      </c>
      <c r="AF32" s="34" t="s">
        <v>38</v>
      </c>
      <c r="AG32" s="35">
        <v>44035</v>
      </c>
      <c r="AH32" s="145"/>
      <c r="AI32" s="137">
        <v>79</v>
      </c>
      <c r="AJ32" s="228">
        <f t="shared" ref="AJ32:AJ43" si="50">190*AI32</f>
        <v>15010</v>
      </c>
      <c r="AK32" s="125">
        <f t="shared" ref="AK32:AK43" si="51">AJ32-V32</f>
        <v>0</v>
      </c>
      <c r="AL32" s="137"/>
    </row>
    <row r="33" spans="1:40" s="125" customFormat="1" ht="39" customHeight="1">
      <c r="A33" s="13">
        <v>24</v>
      </c>
      <c r="B33" s="132">
        <v>11189</v>
      </c>
      <c r="C33" s="23" t="s">
        <v>124</v>
      </c>
      <c r="D33" s="12" t="s">
        <v>125</v>
      </c>
      <c r="E33" s="146" t="s">
        <v>120</v>
      </c>
      <c r="F33" s="12">
        <v>1312913562</v>
      </c>
      <c r="G33" s="14">
        <v>1215</v>
      </c>
      <c r="H33" s="91" t="s">
        <v>126</v>
      </c>
      <c r="I33" s="117">
        <v>16200</v>
      </c>
      <c r="J33" s="115">
        <v>0</v>
      </c>
      <c r="K33" s="115">
        <v>0</v>
      </c>
      <c r="L33" s="115">
        <v>0</v>
      </c>
      <c r="M33" s="16">
        <f t="shared" si="27"/>
        <v>16200</v>
      </c>
      <c r="N33" s="16">
        <v>29</v>
      </c>
      <c r="O33" s="128">
        <v>0</v>
      </c>
      <c r="P33" s="30">
        <f t="shared" ref="P33:P69" si="52">ROUND(I33/30*N33,0)</f>
        <v>15660</v>
      </c>
      <c r="Q33" s="30">
        <f t="shared" ref="Q33:Q71" si="53">ROUND(J33/30*N33,0)</f>
        <v>0</v>
      </c>
      <c r="R33" s="30">
        <f t="shared" ref="R33:R71" si="54">ROUND(K33/30*N33,0)</f>
        <v>0</v>
      </c>
      <c r="S33" s="30">
        <f t="shared" ref="S33:S57" si="55">ROUND(I33/30/8*2*O33,0)</f>
        <v>0</v>
      </c>
      <c r="T33" s="30">
        <f t="shared" ref="T33:T43" si="56">AJ33-P33</f>
        <v>300</v>
      </c>
      <c r="U33" s="30">
        <v>0</v>
      </c>
      <c r="V33" s="31">
        <f t="shared" si="29"/>
        <v>15960</v>
      </c>
      <c r="W33" s="31">
        <f t="shared" si="30"/>
        <v>15000</v>
      </c>
      <c r="X33" s="31">
        <f t="shared" si="31"/>
        <v>15960</v>
      </c>
      <c r="Y33" s="30">
        <f t="shared" si="48"/>
        <v>1500</v>
      </c>
      <c r="Z33" s="30">
        <f t="shared" si="12"/>
        <v>120</v>
      </c>
      <c r="AA33" s="30">
        <v>0</v>
      </c>
      <c r="AB33" s="30">
        <v>0</v>
      </c>
      <c r="AC33" s="30">
        <v>0</v>
      </c>
      <c r="AD33" s="30">
        <f t="shared" si="49"/>
        <v>1620</v>
      </c>
      <c r="AE33" s="30">
        <f t="shared" si="33"/>
        <v>14340</v>
      </c>
      <c r="AF33" s="34" t="s">
        <v>38</v>
      </c>
      <c r="AG33" s="35">
        <v>44035</v>
      </c>
      <c r="AH33" s="26"/>
      <c r="AI33" s="137">
        <v>84</v>
      </c>
      <c r="AJ33" s="228">
        <f t="shared" si="50"/>
        <v>15960</v>
      </c>
      <c r="AK33" s="125">
        <f t="shared" si="51"/>
        <v>0</v>
      </c>
      <c r="AL33" s="137"/>
    </row>
    <row r="34" spans="1:40" s="41" customFormat="1" ht="38.450000000000003" customHeight="1">
      <c r="A34" s="13">
        <v>25</v>
      </c>
      <c r="B34" s="16">
        <v>11201</v>
      </c>
      <c r="C34" s="195" t="s">
        <v>127</v>
      </c>
      <c r="D34" s="12" t="s">
        <v>128</v>
      </c>
      <c r="E34" s="22" t="s">
        <v>120</v>
      </c>
      <c r="F34" s="12">
        <v>1321000631</v>
      </c>
      <c r="G34" s="14">
        <v>1227</v>
      </c>
      <c r="H34" s="91" t="s">
        <v>129</v>
      </c>
      <c r="I34" s="16">
        <v>16200</v>
      </c>
      <c r="J34" s="13">
        <v>0</v>
      </c>
      <c r="K34" s="13">
        <v>0</v>
      </c>
      <c r="L34" s="13">
        <v>0</v>
      </c>
      <c r="M34" s="16">
        <f t="shared" si="27"/>
        <v>16200</v>
      </c>
      <c r="N34" s="16">
        <v>28</v>
      </c>
      <c r="O34" s="16">
        <v>0</v>
      </c>
      <c r="P34" s="30">
        <f t="shared" si="52"/>
        <v>15120</v>
      </c>
      <c r="Q34" s="30">
        <f t="shared" si="53"/>
        <v>0</v>
      </c>
      <c r="R34" s="30">
        <f t="shared" si="54"/>
        <v>0</v>
      </c>
      <c r="S34" s="30">
        <f t="shared" si="55"/>
        <v>0</v>
      </c>
      <c r="T34" s="30">
        <f t="shared" si="56"/>
        <v>270</v>
      </c>
      <c r="U34" s="30">
        <v>0</v>
      </c>
      <c r="V34" s="31">
        <f t="shared" si="29"/>
        <v>15390</v>
      </c>
      <c r="W34" s="31">
        <f t="shared" si="30"/>
        <v>15000</v>
      </c>
      <c r="X34" s="31">
        <f t="shared" si="31"/>
        <v>15390</v>
      </c>
      <c r="Y34" s="30">
        <f t="shared" si="48"/>
        <v>1500</v>
      </c>
      <c r="Z34" s="30">
        <f t="shared" si="12"/>
        <v>116</v>
      </c>
      <c r="AA34" s="30">
        <v>0</v>
      </c>
      <c r="AB34" s="30">
        <v>0</v>
      </c>
      <c r="AC34" s="30">
        <v>0</v>
      </c>
      <c r="AD34" s="30">
        <f t="shared" si="49"/>
        <v>1616</v>
      </c>
      <c r="AE34" s="30">
        <f t="shared" si="33"/>
        <v>13774</v>
      </c>
      <c r="AF34" s="34"/>
      <c r="AG34" s="216"/>
      <c r="AH34" s="26" t="s">
        <v>827</v>
      </c>
      <c r="AI34" s="16">
        <v>81</v>
      </c>
      <c r="AJ34" s="228">
        <f t="shared" si="50"/>
        <v>15390</v>
      </c>
      <c r="AK34" s="41">
        <f t="shared" si="51"/>
        <v>0</v>
      </c>
      <c r="AL34" s="16"/>
      <c r="AM34" s="225"/>
    </row>
    <row r="35" spans="1:40" s="41" customFormat="1" ht="39" customHeight="1">
      <c r="A35" s="13">
        <v>26</v>
      </c>
      <c r="B35" s="16">
        <v>11192</v>
      </c>
      <c r="C35" s="195" t="s">
        <v>130</v>
      </c>
      <c r="D35" s="12" t="s">
        <v>131</v>
      </c>
      <c r="E35" s="22" t="s">
        <v>120</v>
      </c>
      <c r="F35" s="12">
        <v>1314160908</v>
      </c>
      <c r="G35" s="14">
        <v>1218</v>
      </c>
      <c r="H35" s="91" t="s">
        <v>132</v>
      </c>
      <c r="I35" s="117">
        <v>16200</v>
      </c>
      <c r="J35" s="115">
        <v>0</v>
      </c>
      <c r="K35" s="115">
        <v>0</v>
      </c>
      <c r="L35" s="115">
        <v>0</v>
      </c>
      <c r="M35" s="16">
        <f t="shared" si="27"/>
        <v>16200</v>
      </c>
      <c r="N35" s="16">
        <v>29</v>
      </c>
      <c r="O35" s="16">
        <v>0</v>
      </c>
      <c r="P35" s="30">
        <f t="shared" si="52"/>
        <v>15660</v>
      </c>
      <c r="Q35" s="30">
        <f t="shared" si="53"/>
        <v>0</v>
      </c>
      <c r="R35" s="30">
        <f t="shared" si="54"/>
        <v>0</v>
      </c>
      <c r="S35" s="30">
        <f t="shared" si="55"/>
        <v>0</v>
      </c>
      <c r="T35" s="30">
        <f t="shared" si="56"/>
        <v>110</v>
      </c>
      <c r="U35" s="30">
        <v>0</v>
      </c>
      <c r="V35" s="31">
        <f t="shared" si="29"/>
        <v>15770</v>
      </c>
      <c r="W35" s="31">
        <f t="shared" si="30"/>
        <v>15000</v>
      </c>
      <c r="X35" s="31">
        <f t="shared" si="31"/>
        <v>15770</v>
      </c>
      <c r="Y35" s="30">
        <f t="shared" si="48"/>
        <v>1500</v>
      </c>
      <c r="Z35" s="30">
        <f t="shared" si="12"/>
        <v>119</v>
      </c>
      <c r="AA35" s="30">
        <v>0</v>
      </c>
      <c r="AB35" s="30">
        <v>0</v>
      </c>
      <c r="AC35" s="30">
        <v>0</v>
      </c>
      <c r="AD35" s="30">
        <f t="shared" si="49"/>
        <v>1619</v>
      </c>
      <c r="AE35" s="30">
        <f>V35-AD35</f>
        <v>14151</v>
      </c>
      <c r="AF35" s="34"/>
      <c r="AG35" s="216"/>
      <c r="AH35" s="26" t="s">
        <v>827</v>
      </c>
      <c r="AI35" s="16">
        <v>83</v>
      </c>
      <c r="AJ35" s="228">
        <f t="shared" si="50"/>
        <v>15770</v>
      </c>
      <c r="AK35" s="41">
        <f t="shared" si="51"/>
        <v>0</v>
      </c>
      <c r="AL35" s="16"/>
    </row>
    <row r="36" spans="1:40" s="41" customFormat="1" ht="39" customHeight="1">
      <c r="A36" s="13">
        <v>27</v>
      </c>
      <c r="B36" s="16">
        <v>12386</v>
      </c>
      <c r="C36" s="195" t="s">
        <v>133</v>
      </c>
      <c r="D36" s="12" t="s">
        <v>134</v>
      </c>
      <c r="E36" s="22" t="s">
        <v>120</v>
      </c>
      <c r="F36" s="13">
        <v>1114848605</v>
      </c>
      <c r="G36" s="14">
        <v>1412</v>
      </c>
      <c r="H36" s="91" t="s">
        <v>135</v>
      </c>
      <c r="I36" s="117">
        <v>16200</v>
      </c>
      <c r="J36" s="115">
        <v>0</v>
      </c>
      <c r="K36" s="115">
        <v>0</v>
      </c>
      <c r="L36" s="115">
        <v>0</v>
      </c>
      <c r="M36" s="16">
        <f>I36+J36+K36+L36</f>
        <v>16200</v>
      </c>
      <c r="N36" s="16">
        <v>24</v>
      </c>
      <c r="O36" s="128">
        <v>0</v>
      </c>
      <c r="P36" s="30">
        <f t="shared" si="52"/>
        <v>12960</v>
      </c>
      <c r="Q36" s="30">
        <f t="shared" si="53"/>
        <v>0</v>
      </c>
      <c r="R36" s="30">
        <f t="shared" si="54"/>
        <v>0</v>
      </c>
      <c r="S36" s="30">
        <f t="shared" si="55"/>
        <v>0</v>
      </c>
      <c r="T36" s="30">
        <f t="shared" si="56"/>
        <v>340</v>
      </c>
      <c r="U36" s="30">
        <v>0</v>
      </c>
      <c r="V36" s="31">
        <f>U36+T36+S36+R36+Q36+P36</f>
        <v>13300</v>
      </c>
      <c r="W36" s="31">
        <f>IF(P36&gt;15000,15000,P36)</f>
        <v>12960</v>
      </c>
      <c r="X36" s="31">
        <f t="shared" si="31"/>
        <v>13300</v>
      </c>
      <c r="Y36" s="30">
        <f t="shared" si="48"/>
        <v>1296</v>
      </c>
      <c r="Z36" s="30">
        <f t="shared" si="12"/>
        <v>100</v>
      </c>
      <c r="AA36" s="30">
        <v>0</v>
      </c>
      <c r="AB36" s="30">
        <v>0</v>
      </c>
      <c r="AC36" s="30">
        <v>0</v>
      </c>
      <c r="AD36" s="30">
        <f>Y36+Z36+AA36+AB36+AC36</f>
        <v>1396</v>
      </c>
      <c r="AE36" s="30">
        <f>V36-AD36</f>
        <v>11904</v>
      </c>
      <c r="AF36" s="34"/>
      <c r="AG36" s="216"/>
      <c r="AH36" s="26" t="s">
        <v>827</v>
      </c>
      <c r="AI36" s="137">
        <v>70</v>
      </c>
      <c r="AJ36" s="228">
        <f t="shared" si="50"/>
        <v>13300</v>
      </c>
      <c r="AK36" s="125">
        <f>AJ36-V36</f>
        <v>0</v>
      </c>
      <c r="AL36" s="137"/>
    </row>
    <row r="37" spans="1:40" s="41" customFormat="1" ht="39" customHeight="1">
      <c r="A37" s="13">
        <v>28</v>
      </c>
      <c r="B37" s="16">
        <v>11196</v>
      </c>
      <c r="C37" s="12" t="s">
        <v>136</v>
      </c>
      <c r="D37" s="12" t="s">
        <v>137</v>
      </c>
      <c r="E37" s="22" t="s">
        <v>120</v>
      </c>
      <c r="F37" s="12">
        <v>1113113721</v>
      </c>
      <c r="G37" s="14">
        <v>1222</v>
      </c>
      <c r="H37" s="91" t="s">
        <v>138</v>
      </c>
      <c r="I37" s="117">
        <v>16200</v>
      </c>
      <c r="J37" s="115">
        <v>0</v>
      </c>
      <c r="K37" s="115">
        <v>0</v>
      </c>
      <c r="L37" s="115">
        <v>0</v>
      </c>
      <c r="M37" s="16">
        <f t="shared" si="27"/>
        <v>16200</v>
      </c>
      <c r="N37" s="16">
        <v>11</v>
      </c>
      <c r="O37" s="16">
        <v>0</v>
      </c>
      <c r="P37" s="30">
        <f t="shared" si="52"/>
        <v>5940</v>
      </c>
      <c r="Q37" s="30">
        <f t="shared" si="53"/>
        <v>0</v>
      </c>
      <c r="R37" s="30">
        <f t="shared" si="54"/>
        <v>0</v>
      </c>
      <c r="S37" s="30">
        <f t="shared" si="55"/>
        <v>0</v>
      </c>
      <c r="T37" s="30">
        <f t="shared" si="56"/>
        <v>330</v>
      </c>
      <c r="U37" s="30">
        <v>0</v>
      </c>
      <c r="V37" s="31">
        <f t="shared" si="29"/>
        <v>6270</v>
      </c>
      <c r="W37" s="31">
        <f t="shared" si="30"/>
        <v>5940</v>
      </c>
      <c r="X37" s="31">
        <f t="shared" si="31"/>
        <v>6270</v>
      </c>
      <c r="Y37" s="30">
        <f t="shared" si="48"/>
        <v>594</v>
      </c>
      <c r="Z37" s="30">
        <f t="shared" si="12"/>
        <v>48</v>
      </c>
      <c r="AA37" s="30">
        <v>0</v>
      </c>
      <c r="AB37" s="30">
        <v>0</v>
      </c>
      <c r="AC37" s="30">
        <v>0</v>
      </c>
      <c r="AD37" s="30">
        <f t="shared" si="49"/>
        <v>642</v>
      </c>
      <c r="AE37" s="30">
        <f t="shared" si="33"/>
        <v>5628</v>
      </c>
      <c r="AF37" s="34" t="s">
        <v>38</v>
      </c>
      <c r="AG37" s="35">
        <v>44035</v>
      </c>
      <c r="AH37" s="51"/>
      <c r="AI37" s="137">
        <v>33</v>
      </c>
      <c r="AJ37" s="228">
        <f t="shared" si="50"/>
        <v>6270</v>
      </c>
      <c r="AK37" s="41">
        <f t="shared" si="51"/>
        <v>0</v>
      </c>
      <c r="AL37" s="137"/>
      <c r="AM37" s="137" t="s">
        <v>848</v>
      </c>
    </row>
    <row r="38" spans="1:40" s="41" customFormat="1" ht="39" customHeight="1">
      <c r="A38" s="13">
        <v>29</v>
      </c>
      <c r="B38" s="16">
        <v>11196</v>
      </c>
      <c r="C38" s="12" t="s">
        <v>136</v>
      </c>
      <c r="D38" s="12" t="s">
        <v>137</v>
      </c>
      <c r="E38" s="22" t="s">
        <v>120</v>
      </c>
      <c r="F38" s="12">
        <v>1113113721</v>
      </c>
      <c r="G38" s="14">
        <v>1222</v>
      </c>
      <c r="H38" s="91" t="s">
        <v>138</v>
      </c>
      <c r="I38" s="117">
        <v>16200</v>
      </c>
      <c r="J38" s="115">
        <v>0</v>
      </c>
      <c r="K38" s="115">
        <v>0</v>
      </c>
      <c r="L38" s="115">
        <v>0</v>
      </c>
      <c r="M38" s="16">
        <f t="shared" si="27"/>
        <v>16200</v>
      </c>
      <c r="N38" s="16">
        <v>5</v>
      </c>
      <c r="O38" s="16">
        <v>0</v>
      </c>
      <c r="P38" s="30">
        <f t="shared" si="52"/>
        <v>2700</v>
      </c>
      <c r="Q38" s="30">
        <f t="shared" si="53"/>
        <v>0</v>
      </c>
      <c r="R38" s="30">
        <f t="shared" si="54"/>
        <v>0</v>
      </c>
      <c r="S38" s="30">
        <f t="shared" si="55"/>
        <v>0</v>
      </c>
      <c r="T38" s="30">
        <f t="shared" si="56"/>
        <v>340</v>
      </c>
      <c r="U38" s="30">
        <v>0</v>
      </c>
      <c r="V38" s="31">
        <f t="shared" si="29"/>
        <v>3040</v>
      </c>
      <c r="W38" s="31">
        <f t="shared" si="30"/>
        <v>2700</v>
      </c>
      <c r="X38" s="31">
        <f t="shared" si="31"/>
        <v>3040</v>
      </c>
      <c r="Y38" s="30">
        <f t="shared" si="48"/>
        <v>270</v>
      </c>
      <c r="Z38" s="30">
        <v>22</v>
      </c>
      <c r="AA38" s="30">
        <v>0</v>
      </c>
      <c r="AB38" s="30">
        <v>0</v>
      </c>
      <c r="AC38" s="30">
        <v>0</v>
      </c>
      <c r="AD38" s="30">
        <f t="shared" si="49"/>
        <v>292</v>
      </c>
      <c r="AE38" s="30">
        <f t="shared" si="33"/>
        <v>2748</v>
      </c>
      <c r="AF38" s="34" t="s">
        <v>38</v>
      </c>
      <c r="AG38" s="35">
        <v>44035</v>
      </c>
      <c r="AH38" s="51"/>
      <c r="AI38" s="137">
        <v>16</v>
      </c>
      <c r="AJ38" s="228">
        <f t="shared" si="50"/>
        <v>3040</v>
      </c>
      <c r="AK38" s="41">
        <f t="shared" si="51"/>
        <v>0</v>
      </c>
      <c r="AL38" s="137"/>
      <c r="AM38" s="137" t="s">
        <v>849</v>
      </c>
    </row>
    <row r="39" spans="1:40" s="41" customFormat="1" ht="39" customHeight="1">
      <c r="A39" s="13">
        <v>30</v>
      </c>
      <c r="B39" s="16">
        <v>11206</v>
      </c>
      <c r="C39" s="12" t="s">
        <v>139</v>
      </c>
      <c r="D39" s="12" t="s">
        <v>140</v>
      </c>
      <c r="E39" s="22" t="s">
        <v>120</v>
      </c>
      <c r="F39" s="12">
        <v>1321169261</v>
      </c>
      <c r="G39" s="14">
        <v>1232</v>
      </c>
      <c r="H39" s="91" t="s">
        <v>141</v>
      </c>
      <c r="I39" s="16">
        <v>16200</v>
      </c>
      <c r="J39" s="13">
        <v>0</v>
      </c>
      <c r="K39" s="13">
        <v>0</v>
      </c>
      <c r="L39" s="13">
        <v>0</v>
      </c>
      <c r="M39" s="16">
        <f t="shared" si="27"/>
        <v>16200</v>
      </c>
      <c r="N39" s="16">
        <v>28</v>
      </c>
      <c r="O39" s="16">
        <v>0</v>
      </c>
      <c r="P39" s="30">
        <f t="shared" si="52"/>
        <v>15120</v>
      </c>
      <c r="Q39" s="30">
        <f t="shared" si="53"/>
        <v>0</v>
      </c>
      <c r="R39" s="30">
        <f t="shared" si="54"/>
        <v>0</v>
      </c>
      <c r="S39" s="30">
        <f t="shared" si="55"/>
        <v>0</v>
      </c>
      <c r="T39" s="30">
        <f t="shared" si="56"/>
        <v>270</v>
      </c>
      <c r="U39" s="30">
        <v>0</v>
      </c>
      <c r="V39" s="31">
        <f t="shared" si="29"/>
        <v>15390</v>
      </c>
      <c r="W39" s="31">
        <f t="shared" si="30"/>
        <v>15000</v>
      </c>
      <c r="X39" s="31">
        <f t="shared" si="31"/>
        <v>15390</v>
      </c>
      <c r="Y39" s="30">
        <f t="shared" si="48"/>
        <v>1500</v>
      </c>
      <c r="Z39" s="30">
        <f t="shared" si="12"/>
        <v>116</v>
      </c>
      <c r="AA39" s="30">
        <v>0</v>
      </c>
      <c r="AB39" s="30">
        <v>2379</v>
      </c>
      <c r="AC39" s="30">
        <v>0</v>
      </c>
      <c r="AD39" s="30">
        <f t="shared" si="49"/>
        <v>3995</v>
      </c>
      <c r="AE39" s="30">
        <f t="shared" si="33"/>
        <v>11395</v>
      </c>
      <c r="AF39" s="34" t="s">
        <v>38</v>
      </c>
      <c r="AG39" s="35">
        <v>44035</v>
      </c>
      <c r="AH39" s="51"/>
      <c r="AI39" s="16">
        <v>81</v>
      </c>
      <c r="AJ39" s="228">
        <f t="shared" si="50"/>
        <v>15390</v>
      </c>
      <c r="AK39" s="41">
        <f t="shared" si="51"/>
        <v>0</v>
      </c>
      <c r="AL39" s="16"/>
    </row>
    <row r="40" spans="1:40" s="41" customFormat="1" ht="39" customHeight="1">
      <c r="A40" s="13">
        <v>31</v>
      </c>
      <c r="B40" s="16">
        <v>11191</v>
      </c>
      <c r="C40" s="12" t="s">
        <v>142</v>
      </c>
      <c r="D40" s="12" t="s">
        <v>143</v>
      </c>
      <c r="E40" s="22" t="s">
        <v>120</v>
      </c>
      <c r="F40" s="12">
        <v>1313207358</v>
      </c>
      <c r="G40" s="14">
        <v>1217</v>
      </c>
      <c r="H40" s="91" t="s">
        <v>144</v>
      </c>
      <c r="I40" s="117">
        <v>16200</v>
      </c>
      <c r="J40" s="115">
        <v>0</v>
      </c>
      <c r="K40" s="115">
        <v>0</v>
      </c>
      <c r="L40" s="115">
        <v>0</v>
      </c>
      <c r="M40" s="16">
        <f t="shared" si="27"/>
        <v>16200</v>
      </c>
      <c r="N40" s="16">
        <v>30</v>
      </c>
      <c r="O40" s="16">
        <v>0</v>
      </c>
      <c r="P40" s="30">
        <f t="shared" si="52"/>
        <v>16200</v>
      </c>
      <c r="Q40" s="30">
        <f t="shared" si="53"/>
        <v>0</v>
      </c>
      <c r="R40" s="30">
        <f t="shared" si="54"/>
        <v>0</v>
      </c>
      <c r="S40" s="30">
        <f t="shared" si="55"/>
        <v>0</v>
      </c>
      <c r="T40" s="30">
        <f t="shared" si="56"/>
        <v>520</v>
      </c>
      <c r="U40" s="30">
        <v>0</v>
      </c>
      <c r="V40" s="31">
        <f t="shared" si="29"/>
        <v>16720</v>
      </c>
      <c r="W40" s="31">
        <f t="shared" si="30"/>
        <v>15000</v>
      </c>
      <c r="X40" s="31">
        <f t="shared" si="31"/>
        <v>16720</v>
      </c>
      <c r="Y40" s="30">
        <f t="shared" si="48"/>
        <v>1500</v>
      </c>
      <c r="Z40" s="30">
        <f t="shared" si="12"/>
        <v>126</v>
      </c>
      <c r="AA40" s="30">
        <v>0</v>
      </c>
      <c r="AB40" s="30">
        <v>0</v>
      </c>
      <c r="AC40" s="30">
        <v>0</v>
      </c>
      <c r="AD40" s="30">
        <f t="shared" si="49"/>
        <v>1626</v>
      </c>
      <c r="AE40" s="30">
        <f>V40-AD40</f>
        <v>15094</v>
      </c>
      <c r="AF40" s="34" t="s">
        <v>38</v>
      </c>
      <c r="AG40" s="35">
        <v>44035</v>
      </c>
      <c r="AH40" s="51"/>
      <c r="AI40" s="16">
        <v>88</v>
      </c>
      <c r="AJ40" s="228">
        <f t="shared" si="50"/>
        <v>16720</v>
      </c>
      <c r="AK40" s="41">
        <f t="shared" si="51"/>
        <v>0</v>
      </c>
      <c r="AL40" s="16"/>
    </row>
    <row r="41" spans="1:40" s="125" customFormat="1" ht="39" customHeight="1">
      <c r="A41" s="13">
        <v>32</v>
      </c>
      <c r="B41" s="132">
        <v>11198</v>
      </c>
      <c r="C41" s="12" t="s">
        <v>145</v>
      </c>
      <c r="D41" s="12" t="s">
        <v>146</v>
      </c>
      <c r="E41" s="146" t="s">
        <v>120</v>
      </c>
      <c r="F41" s="12">
        <v>1320914485</v>
      </c>
      <c r="G41" s="14">
        <v>1224</v>
      </c>
      <c r="H41" s="91" t="s">
        <v>147</v>
      </c>
      <c r="I41" s="117">
        <v>16200</v>
      </c>
      <c r="J41" s="115">
        <v>0</v>
      </c>
      <c r="K41" s="115">
        <v>0</v>
      </c>
      <c r="L41" s="115">
        <v>0</v>
      </c>
      <c r="M41" s="16">
        <f t="shared" si="27"/>
        <v>16200</v>
      </c>
      <c r="N41" s="16">
        <v>30</v>
      </c>
      <c r="O41" s="128">
        <v>0</v>
      </c>
      <c r="P41" s="30">
        <f t="shared" si="52"/>
        <v>16200</v>
      </c>
      <c r="Q41" s="30">
        <f t="shared" si="53"/>
        <v>0</v>
      </c>
      <c r="R41" s="30">
        <f t="shared" si="54"/>
        <v>0</v>
      </c>
      <c r="S41" s="30">
        <f t="shared" si="55"/>
        <v>0</v>
      </c>
      <c r="T41" s="30">
        <f t="shared" si="56"/>
        <v>1850</v>
      </c>
      <c r="U41" s="30">
        <v>0</v>
      </c>
      <c r="V41" s="31">
        <f t="shared" si="29"/>
        <v>18050</v>
      </c>
      <c r="W41" s="31">
        <f t="shared" si="30"/>
        <v>15000</v>
      </c>
      <c r="X41" s="31">
        <f t="shared" si="31"/>
        <v>18050</v>
      </c>
      <c r="Y41" s="30">
        <f t="shared" si="48"/>
        <v>1500</v>
      </c>
      <c r="Z41" s="30">
        <f t="shared" si="12"/>
        <v>136</v>
      </c>
      <c r="AA41" s="30">
        <v>0</v>
      </c>
      <c r="AB41" s="30">
        <v>0</v>
      </c>
      <c r="AC41" s="30">
        <v>0</v>
      </c>
      <c r="AD41" s="30">
        <f t="shared" si="49"/>
        <v>1636</v>
      </c>
      <c r="AE41" s="30">
        <f t="shared" si="33"/>
        <v>16414</v>
      </c>
      <c r="AF41" s="34" t="s">
        <v>38</v>
      </c>
      <c r="AG41" s="35">
        <v>44035</v>
      </c>
      <c r="AH41" s="51"/>
      <c r="AI41" s="128">
        <v>95</v>
      </c>
      <c r="AJ41" s="228">
        <f t="shared" si="50"/>
        <v>18050</v>
      </c>
      <c r="AK41" s="125">
        <f t="shared" si="51"/>
        <v>0</v>
      </c>
      <c r="AL41" s="128"/>
      <c r="AN41" s="128"/>
    </row>
    <row r="42" spans="1:40" s="125" customFormat="1" ht="39" customHeight="1">
      <c r="A42" s="13">
        <v>33</v>
      </c>
      <c r="B42" s="132">
        <v>11204</v>
      </c>
      <c r="C42" s="23" t="s">
        <v>148</v>
      </c>
      <c r="D42" s="12" t="s">
        <v>149</v>
      </c>
      <c r="E42" s="146" t="s">
        <v>120</v>
      </c>
      <c r="F42" s="12">
        <v>1321137955</v>
      </c>
      <c r="G42" s="14">
        <v>1230</v>
      </c>
      <c r="H42" s="91" t="s">
        <v>150</v>
      </c>
      <c r="I42" s="117">
        <v>16200</v>
      </c>
      <c r="J42" s="115">
        <v>0</v>
      </c>
      <c r="K42" s="115">
        <v>0</v>
      </c>
      <c r="L42" s="115">
        <v>0</v>
      </c>
      <c r="M42" s="16">
        <f>I42+J42+K42+L42</f>
        <v>16200</v>
      </c>
      <c r="N42" s="16">
        <v>26</v>
      </c>
      <c r="O42" s="128">
        <v>0</v>
      </c>
      <c r="P42" s="30">
        <f t="shared" si="52"/>
        <v>14040</v>
      </c>
      <c r="Q42" s="30">
        <f t="shared" si="53"/>
        <v>0</v>
      </c>
      <c r="R42" s="30">
        <f t="shared" si="54"/>
        <v>0</v>
      </c>
      <c r="S42" s="30">
        <f t="shared" si="55"/>
        <v>0</v>
      </c>
      <c r="T42" s="30">
        <f t="shared" si="56"/>
        <v>400</v>
      </c>
      <c r="U42" s="30">
        <v>0</v>
      </c>
      <c r="V42" s="31">
        <f>U42+T42+S42+R42+Q42+P42</f>
        <v>14440</v>
      </c>
      <c r="W42" s="31">
        <f>IF(P42&gt;15000,15000,P42)</f>
        <v>14040</v>
      </c>
      <c r="X42" s="31">
        <f t="shared" si="31"/>
        <v>14440</v>
      </c>
      <c r="Y42" s="30">
        <f t="shared" si="48"/>
        <v>1404</v>
      </c>
      <c r="Z42" s="30">
        <f t="shared" si="12"/>
        <v>109</v>
      </c>
      <c r="AA42" s="30">
        <v>0</v>
      </c>
      <c r="AB42" s="30">
        <v>0</v>
      </c>
      <c r="AC42" s="30">
        <v>0</v>
      </c>
      <c r="AD42" s="30">
        <f>Y42+Z42+AA42+AB42+AC42</f>
        <v>1513</v>
      </c>
      <c r="AE42" s="30">
        <f>V42-AD42</f>
        <v>12927</v>
      </c>
      <c r="AF42" s="34" t="s">
        <v>38</v>
      </c>
      <c r="AG42" s="35">
        <v>44035</v>
      </c>
      <c r="AH42" s="51"/>
      <c r="AI42" s="128">
        <v>76</v>
      </c>
      <c r="AJ42" s="228">
        <f>190*AI42</f>
        <v>14440</v>
      </c>
      <c r="AK42" s="125">
        <f>AJ42-V42</f>
        <v>0</v>
      </c>
      <c r="AL42" s="128"/>
      <c r="AN42" s="128"/>
    </row>
    <row r="43" spans="1:40" s="125" customFormat="1" ht="39" customHeight="1">
      <c r="A43" s="13">
        <v>34</v>
      </c>
      <c r="B43" s="132">
        <v>11218</v>
      </c>
      <c r="C43" s="12" t="s">
        <v>151</v>
      </c>
      <c r="D43" s="12" t="s">
        <v>152</v>
      </c>
      <c r="E43" s="146" t="s">
        <v>120</v>
      </c>
      <c r="F43" s="13">
        <v>1320891202</v>
      </c>
      <c r="G43" s="14">
        <v>1244</v>
      </c>
      <c r="H43" s="91" t="s">
        <v>153</v>
      </c>
      <c r="I43" s="117">
        <v>16200</v>
      </c>
      <c r="J43" s="115">
        <v>0</v>
      </c>
      <c r="K43" s="115">
        <v>0</v>
      </c>
      <c r="L43" s="115">
        <v>0</v>
      </c>
      <c r="M43" s="16">
        <f t="shared" si="27"/>
        <v>16200</v>
      </c>
      <c r="N43" s="16">
        <v>30</v>
      </c>
      <c r="O43" s="128">
        <v>0</v>
      </c>
      <c r="P43" s="30">
        <f t="shared" si="52"/>
        <v>16200</v>
      </c>
      <c r="Q43" s="30">
        <f t="shared" si="53"/>
        <v>0</v>
      </c>
      <c r="R43" s="30">
        <f t="shared" si="54"/>
        <v>0</v>
      </c>
      <c r="S43" s="30">
        <f t="shared" si="55"/>
        <v>0</v>
      </c>
      <c r="T43" s="30">
        <f t="shared" si="56"/>
        <v>1850</v>
      </c>
      <c r="U43" s="30">
        <v>0</v>
      </c>
      <c r="V43" s="31">
        <f t="shared" si="29"/>
        <v>18050</v>
      </c>
      <c r="W43" s="31">
        <f t="shared" si="30"/>
        <v>15000</v>
      </c>
      <c r="X43" s="31">
        <f t="shared" si="31"/>
        <v>18050</v>
      </c>
      <c r="Y43" s="30">
        <f t="shared" si="48"/>
        <v>1500</v>
      </c>
      <c r="Z43" s="30">
        <f t="shared" si="12"/>
        <v>136</v>
      </c>
      <c r="AA43" s="30">
        <v>0</v>
      </c>
      <c r="AB43" s="30">
        <v>0</v>
      </c>
      <c r="AC43" s="30">
        <v>0</v>
      </c>
      <c r="AD43" s="30">
        <f t="shared" si="49"/>
        <v>1636</v>
      </c>
      <c r="AE43" s="30">
        <f t="shared" si="33"/>
        <v>16414</v>
      </c>
      <c r="AF43" s="34" t="s">
        <v>38</v>
      </c>
      <c r="AG43" s="35">
        <v>44035</v>
      </c>
      <c r="AH43" s="51"/>
      <c r="AI43" s="128">
        <v>95</v>
      </c>
      <c r="AJ43" s="228">
        <f t="shared" si="50"/>
        <v>18050</v>
      </c>
      <c r="AK43" s="125">
        <f t="shared" si="51"/>
        <v>0</v>
      </c>
      <c r="AL43" s="128"/>
      <c r="AN43" s="128"/>
    </row>
    <row r="44" spans="1:40" s="41" customFormat="1" ht="39" customHeight="1">
      <c r="A44" s="13">
        <v>35</v>
      </c>
      <c r="B44" s="16">
        <v>11229</v>
      </c>
      <c r="C44" s="12" t="s">
        <v>154</v>
      </c>
      <c r="D44" s="12" t="s">
        <v>155</v>
      </c>
      <c r="E44" s="22" t="s">
        <v>156</v>
      </c>
      <c r="F44" s="229">
        <v>6914103453</v>
      </c>
      <c r="G44" s="14">
        <v>1255</v>
      </c>
      <c r="H44" s="91" t="s">
        <v>157</v>
      </c>
      <c r="I44" s="117">
        <v>16640</v>
      </c>
      <c r="J44" s="115">
        <v>0</v>
      </c>
      <c r="K44" s="115">
        <v>0</v>
      </c>
      <c r="L44" s="115">
        <v>0</v>
      </c>
      <c r="M44" s="16">
        <f t="shared" si="27"/>
        <v>16640</v>
      </c>
      <c r="N44" s="16">
        <v>30</v>
      </c>
      <c r="O44" s="16">
        <v>0</v>
      </c>
      <c r="P44" s="30">
        <f t="shared" si="52"/>
        <v>16640</v>
      </c>
      <c r="Q44" s="30">
        <f t="shared" si="53"/>
        <v>0</v>
      </c>
      <c r="R44" s="30">
        <f t="shared" si="54"/>
        <v>0</v>
      </c>
      <c r="S44" s="30">
        <f t="shared" si="55"/>
        <v>0</v>
      </c>
      <c r="T44" s="30">
        <f t="shared" ref="T44:T71" si="57">ROUND(L44/30*N44,0)</f>
        <v>0</v>
      </c>
      <c r="U44" s="30">
        <v>0</v>
      </c>
      <c r="V44" s="31">
        <f t="shared" si="29"/>
        <v>16640</v>
      </c>
      <c r="W44" s="31">
        <f t="shared" si="30"/>
        <v>15000</v>
      </c>
      <c r="X44" s="31">
        <f t="shared" si="31"/>
        <v>16640</v>
      </c>
      <c r="Y44" s="30">
        <f>ROUND(W44*10%,0)</f>
        <v>1500</v>
      </c>
      <c r="Z44" s="30">
        <f t="shared" si="12"/>
        <v>125</v>
      </c>
      <c r="AA44" s="30">
        <v>0</v>
      </c>
      <c r="AB44" s="30">
        <v>0</v>
      </c>
      <c r="AC44" s="30">
        <v>0</v>
      </c>
      <c r="AD44" s="30">
        <f>+AC44+AB44+AA44+Z44+Y44</f>
        <v>1625</v>
      </c>
      <c r="AE44" s="30">
        <f t="shared" si="33"/>
        <v>15015</v>
      </c>
      <c r="AF44" s="34" t="s">
        <v>38</v>
      </c>
      <c r="AG44" s="35">
        <v>44035</v>
      </c>
    </row>
    <row r="45" spans="1:40" s="41" customFormat="1" ht="39" customHeight="1">
      <c r="A45" s="13">
        <v>36</v>
      </c>
      <c r="B45" s="16">
        <v>11261</v>
      </c>
      <c r="C45" s="12" t="s">
        <v>158</v>
      </c>
      <c r="D45" s="12" t="s">
        <v>159</v>
      </c>
      <c r="E45" s="22" t="s">
        <v>156</v>
      </c>
      <c r="F45" s="13">
        <v>1114594049</v>
      </c>
      <c r="G45" s="14">
        <v>1287</v>
      </c>
      <c r="H45" s="91" t="s">
        <v>160</v>
      </c>
      <c r="I45" s="117">
        <v>16640</v>
      </c>
      <c r="J45" s="115">
        <v>0</v>
      </c>
      <c r="K45" s="115">
        <v>0</v>
      </c>
      <c r="L45" s="115">
        <v>0</v>
      </c>
      <c r="M45" s="16">
        <f t="shared" si="27"/>
        <v>16640</v>
      </c>
      <c r="N45" s="16">
        <v>30</v>
      </c>
      <c r="O45" s="16">
        <v>0</v>
      </c>
      <c r="P45" s="30">
        <f t="shared" si="52"/>
        <v>16640</v>
      </c>
      <c r="Q45" s="30">
        <f t="shared" si="53"/>
        <v>0</v>
      </c>
      <c r="R45" s="30">
        <f t="shared" si="54"/>
        <v>0</v>
      </c>
      <c r="S45" s="30">
        <f t="shared" si="55"/>
        <v>0</v>
      </c>
      <c r="T45" s="30">
        <f t="shared" si="57"/>
        <v>0</v>
      </c>
      <c r="U45" s="30">
        <v>0</v>
      </c>
      <c r="V45" s="31">
        <f t="shared" si="29"/>
        <v>16640</v>
      </c>
      <c r="W45" s="31">
        <f t="shared" si="30"/>
        <v>15000</v>
      </c>
      <c r="X45" s="31">
        <f t="shared" si="31"/>
        <v>16640</v>
      </c>
      <c r="Y45" s="30">
        <f t="shared" ref="Y45:Y71" si="58">ROUND(W45*10%,0)</f>
        <v>1500</v>
      </c>
      <c r="Z45" s="30">
        <f t="shared" si="12"/>
        <v>125</v>
      </c>
      <c r="AA45" s="30">
        <v>0</v>
      </c>
      <c r="AB45" s="30">
        <v>0</v>
      </c>
      <c r="AC45" s="30">
        <v>0</v>
      </c>
      <c r="AD45" s="30">
        <f>+AC45+AB45+AA45+Z45+Y45</f>
        <v>1625</v>
      </c>
      <c r="AE45" s="30">
        <f t="shared" si="33"/>
        <v>15015</v>
      </c>
      <c r="AF45" s="34" t="s">
        <v>38</v>
      </c>
      <c r="AG45" s="35">
        <v>44035</v>
      </c>
    </row>
    <row r="46" spans="1:40" s="125" customFormat="1" ht="39" customHeight="1">
      <c r="A46" s="13">
        <v>37</v>
      </c>
      <c r="B46" s="21">
        <v>12587</v>
      </c>
      <c r="C46" s="23" t="s">
        <v>173</v>
      </c>
      <c r="D46" s="148" t="s">
        <v>174</v>
      </c>
      <c r="E46" s="22" t="s">
        <v>165</v>
      </c>
      <c r="F46" s="128">
        <v>1115250398</v>
      </c>
      <c r="G46" s="14">
        <v>11616</v>
      </c>
      <c r="H46" s="127" t="s">
        <v>175</v>
      </c>
      <c r="I46" s="117">
        <v>16640</v>
      </c>
      <c r="J46" s="115">
        <v>0</v>
      </c>
      <c r="K46" s="115">
        <v>0</v>
      </c>
      <c r="L46" s="115">
        <v>0</v>
      </c>
      <c r="M46" s="16">
        <f>I46+J46+K46+L46</f>
        <v>16640</v>
      </c>
      <c r="N46" s="16">
        <v>30</v>
      </c>
      <c r="O46" s="128">
        <v>0</v>
      </c>
      <c r="P46" s="30">
        <f t="shared" si="52"/>
        <v>16640</v>
      </c>
      <c r="Q46" s="30">
        <f t="shared" si="53"/>
        <v>0</v>
      </c>
      <c r="R46" s="30">
        <f t="shared" si="54"/>
        <v>0</v>
      </c>
      <c r="S46" s="30">
        <f t="shared" si="55"/>
        <v>0</v>
      </c>
      <c r="T46" s="30">
        <f t="shared" si="57"/>
        <v>0</v>
      </c>
      <c r="U46" s="30">
        <v>0</v>
      </c>
      <c r="V46" s="31">
        <f>U46+T46+S46+R46+Q46+P46</f>
        <v>16640</v>
      </c>
      <c r="W46" s="31">
        <f>IF(P46&gt;15000,15000,P46)</f>
        <v>15000</v>
      </c>
      <c r="X46" s="31">
        <f t="shared" si="31"/>
        <v>16640</v>
      </c>
      <c r="Y46" s="30">
        <f t="shared" si="58"/>
        <v>1500</v>
      </c>
      <c r="Z46" s="30">
        <f t="shared" si="12"/>
        <v>125</v>
      </c>
      <c r="AA46" s="30">
        <v>0</v>
      </c>
      <c r="AB46" s="30">
        <v>0</v>
      </c>
      <c r="AC46" s="30">
        <v>0</v>
      </c>
      <c r="AD46" s="30">
        <f t="shared" ref="AD46:AD55" si="59">Y46+Z46+AA46+AB46+AC46</f>
        <v>1625</v>
      </c>
      <c r="AE46" s="30">
        <f>V46-AD46</f>
        <v>15015</v>
      </c>
      <c r="AF46" s="34" t="s">
        <v>38</v>
      </c>
      <c r="AG46" s="35">
        <v>44035</v>
      </c>
      <c r="AI46" s="54"/>
    </row>
    <row r="47" spans="1:40" s="125" customFormat="1" ht="39" customHeight="1">
      <c r="A47" s="13">
        <v>38</v>
      </c>
      <c r="B47" s="16">
        <v>11200</v>
      </c>
      <c r="C47" s="12" t="s">
        <v>161</v>
      </c>
      <c r="D47" s="12" t="s">
        <v>159</v>
      </c>
      <c r="E47" s="22" t="s">
        <v>156</v>
      </c>
      <c r="F47" s="12">
        <v>1320952055</v>
      </c>
      <c r="G47" s="14">
        <v>1226</v>
      </c>
      <c r="H47" s="91" t="s">
        <v>162</v>
      </c>
      <c r="I47" s="117">
        <v>16640</v>
      </c>
      <c r="J47" s="115">
        <v>0</v>
      </c>
      <c r="K47" s="115">
        <v>0</v>
      </c>
      <c r="L47" s="115">
        <v>0</v>
      </c>
      <c r="M47" s="16">
        <f t="shared" si="27"/>
        <v>16640</v>
      </c>
      <c r="N47" s="16">
        <v>30</v>
      </c>
      <c r="O47" s="128">
        <v>0</v>
      </c>
      <c r="P47" s="30">
        <f t="shared" si="52"/>
        <v>16640</v>
      </c>
      <c r="Q47" s="30">
        <f t="shared" si="53"/>
        <v>0</v>
      </c>
      <c r="R47" s="30">
        <f t="shared" si="54"/>
        <v>0</v>
      </c>
      <c r="S47" s="30">
        <f t="shared" si="55"/>
        <v>0</v>
      </c>
      <c r="T47" s="30">
        <f t="shared" si="57"/>
        <v>0</v>
      </c>
      <c r="U47" s="30">
        <v>0</v>
      </c>
      <c r="V47" s="31">
        <f t="shared" si="29"/>
        <v>16640</v>
      </c>
      <c r="W47" s="31">
        <f t="shared" si="30"/>
        <v>15000</v>
      </c>
      <c r="X47" s="31">
        <f t="shared" si="31"/>
        <v>16640</v>
      </c>
      <c r="Y47" s="30">
        <f t="shared" si="58"/>
        <v>1500</v>
      </c>
      <c r="Z47" s="30">
        <f t="shared" si="12"/>
        <v>125</v>
      </c>
      <c r="AA47" s="30">
        <v>0</v>
      </c>
      <c r="AB47" s="30">
        <v>0</v>
      </c>
      <c r="AC47" s="30">
        <v>0</v>
      </c>
      <c r="AD47" s="30">
        <f t="shared" si="59"/>
        <v>1625</v>
      </c>
      <c r="AE47" s="30">
        <f t="shared" si="33"/>
        <v>15015</v>
      </c>
      <c r="AF47" s="34"/>
      <c r="AG47" s="216"/>
      <c r="AH47" s="41"/>
      <c r="AI47" s="129"/>
      <c r="AJ47" s="53"/>
      <c r="AK47" s="129"/>
    </row>
    <row r="48" spans="1:40" s="125" customFormat="1" ht="38.450000000000003" customHeight="1">
      <c r="A48" s="13">
        <v>39</v>
      </c>
      <c r="B48" s="21">
        <v>12705</v>
      </c>
      <c r="C48" s="12" t="s">
        <v>163</v>
      </c>
      <c r="D48" s="147" t="s">
        <v>164</v>
      </c>
      <c r="E48" s="22" t="s">
        <v>165</v>
      </c>
      <c r="F48" s="128">
        <v>2014239121</v>
      </c>
      <c r="G48" s="14">
        <v>11734</v>
      </c>
      <c r="H48" s="144" t="s">
        <v>166</v>
      </c>
      <c r="I48" s="117">
        <v>16640</v>
      </c>
      <c r="J48" s="115">
        <v>0</v>
      </c>
      <c r="K48" s="115">
        <v>0</v>
      </c>
      <c r="L48" s="115">
        <v>0</v>
      </c>
      <c r="M48" s="16">
        <f>I48+J48+K48+L48</f>
        <v>16640</v>
      </c>
      <c r="N48" s="16">
        <v>30</v>
      </c>
      <c r="O48" s="128">
        <v>0</v>
      </c>
      <c r="P48" s="30">
        <f t="shared" si="52"/>
        <v>16640</v>
      </c>
      <c r="Q48" s="30">
        <f t="shared" si="53"/>
        <v>0</v>
      </c>
      <c r="R48" s="30">
        <f t="shared" si="54"/>
        <v>0</v>
      </c>
      <c r="S48" s="30">
        <f t="shared" si="55"/>
        <v>0</v>
      </c>
      <c r="T48" s="30">
        <f t="shared" si="57"/>
        <v>0</v>
      </c>
      <c r="U48" s="30">
        <v>0</v>
      </c>
      <c r="V48" s="31">
        <f t="shared" si="29"/>
        <v>16640</v>
      </c>
      <c r="W48" s="31">
        <f t="shared" si="30"/>
        <v>15000</v>
      </c>
      <c r="X48" s="31">
        <f t="shared" si="31"/>
        <v>16640</v>
      </c>
      <c r="Y48" s="30">
        <f t="shared" si="58"/>
        <v>1500</v>
      </c>
      <c r="Z48" s="30">
        <f t="shared" si="12"/>
        <v>125</v>
      </c>
      <c r="AA48" s="30">
        <v>0</v>
      </c>
      <c r="AB48" s="30">
        <v>0</v>
      </c>
      <c r="AC48" s="30">
        <v>0</v>
      </c>
      <c r="AD48" s="30">
        <f t="shared" si="59"/>
        <v>1625</v>
      </c>
      <c r="AE48" s="30">
        <f t="shared" si="33"/>
        <v>15015</v>
      </c>
      <c r="AF48" s="34" t="s">
        <v>38</v>
      </c>
      <c r="AG48" s="35">
        <v>44035</v>
      </c>
      <c r="AI48" s="54"/>
    </row>
    <row r="49" spans="1:35" s="155" customFormat="1" ht="39" customHeight="1">
      <c r="A49" s="13">
        <v>40</v>
      </c>
      <c r="B49" s="121">
        <v>12779</v>
      </c>
      <c r="C49" s="23" t="s">
        <v>218</v>
      </c>
      <c r="D49" s="23" t="s">
        <v>219</v>
      </c>
      <c r="E49" s="22" t="s">
        <v>165</v>
      </c>
      <c r="F49" s="156">
        <v>1115572542</v>
      </c>
      <c r="G49" s="14">
        <v>11808</v>
      </c>
      <c r="H49" s="144" t="s">
        <v>220</v>
      </c>
      <c r="I49" s="117">
        <v>16640</v>
      </c>
      <c r="J49" s="115">
        <v>0</v>
      </c>
      <c r="K49" s="115">
        <v>0</v>
      </c>
      <c r="L49" s="115">
        <v>0</v>
      </c>
      <c r="M49" s="16">
        <f>I49+J49+K49+L49</f>
        <v>16640</v>
      </c>
      <c r="N49" s="16">
        <v>30</v>
      </c>
      <c r="O49" s="128">
        <v>0</v>
      </c>
      <c r="P49" s="30">
        <f t="shared" si="52"/>
        <v>16640</v>
      </c>
      <c r="Q49" s="30">
        <f t="shared" si="53"/>
        <v>0</v>
      </c>
      <c r="R49" s="30">
        <f t="shared" si="54"/>
        <v>0</v>
      </c>
      <c r="S49" s="30">
        <f t="shared" si="55"/>
        <v>0</v>
      </c>
      <c r="T49" s="30">
        <f t="shared" si="57"/>
        <v>0</v>
      </c>
      <c r="U49" s="30">
        <v>0</v>
      </c>
      <c r="V49" s="123">
        <f>U49+T49+S49+R49+Q49+P49</f>
        <v>16640</v>
      </c>
      <c r="W49" s="123">
        <f>IF(P49&gt;15000,15000,P49)</f>
        <v>15000</v>
      </c>
      <c r="X49" s="123">
        <f t="shared" si="31"/>
        <v>16640</v>
      </c>
      <c r="Y49" s="30">
        <f t="shared" si="58"/>
        <v>1500</v>
      </c>
      <c r="Z49" s="30">
        <f t="shared" si="12"/>
        <v>125</v>
      </c>
      <c r="AA49" s="30">
        <v>0</v>
      </c>
      <c r="AB49" s="30">
        <v>0</v>
      </c>
      <c r="AC49" s="122">
        <v>0</v>
      </c>
      <c r="AD49" s="122">
        <f t="shared" si="59"/>
        <v>1625</v>
      </c>
      <c r="AE49" s="122">
        <f>V49-AD49</f>
        <v>15015</v>
      </c>
      <c r="AF49" s="34" t="s">
        <v>38</v>
      </c>
      <c r="AG49" s="35">
        <v>44035</v>
      </c>
    </row>
    <row r="50" spans="1:35" s="155" customFormat="1" ht="39" customHeight="1">
      <c r="A50" s="13">
        <v>41</v>
      </c>
      <c r="B50" s="121">
        <v>12782</v>
      </c>
      <c r="C50" s="23" t="s">
        <v>215</v>
      </c>
      <c r="D50" s="23" t="s">
        <v>216</v>
      </c>
      <c r="E50" s="22" t="s">
        <v>165</v>
      </c>
      <c r="F50" s="156">
        <v>1115578316</v>
      </c>
      <c r="G50" s="14">
        <v>11811</v>
      </c>
      <c r="H50" s="144" t="s">
        <v>217</v>
      </c>
      <c r="I50" s="117">
        <v>16640</v>
      </c>
      <c r="J50" s="115">
        <v>0</v>
      </c>
      <c r="K50" s="115">
        <v>0</v>
      </c>
      <c r="L50" s="115">
        <v>0</v>
      </c>
      <c r="M50" s="16">
        <f>I50+J50+K50+L50</f>
        <v>16640</v>
      </c>
      <c r="N50" s="16">
        <v>30</v>
      </c>
      <c r="O50" s="128">
        <v>0</v>
      </c>
      <c r="P50" s="30">
        <f t="shared" si="52"/>
        <v>16640</v>
      </c>
      <c r="Q50" s="30">
        <f t="shared" si="53"/>
        <v>0</v>
      </c>
      <c r="R50" s="30">
        <f t="shared" si="54"/>
        <v>0</v>
      </c>
      <c r="S50" s="30">
        <f t="shared" si="55"/>
        <v>0</v>
      </c>
      <c r="T50" s="30">
        <f t="shared" si="57"/>
        <v>0</v>
      </c>
      <c r="U50" s="30">
        <v>0</v>
      </c>
      <c r="V50" s="123">
        <f>U50+T50+S50+R50+Q50+P50</f>
        <v>16640</v>
      </c>
      <c r="W50" s="123">
        <f>IF(P50&gt;15000,15000,P50)</f>
        <v>15000</v>
      </c>
      <c r="X50" s="123">
        <f>V50</f>
        <v>16640</v>
      </c>
      <c r="Y50" s="30">
        <f>ROUND(W50*10%,0)</f>
        <v>1500</v>
      </c>
      <c r="Z50" s="30">
        <f t="shared" si="12"/>
        <v>125</v>
      </c>
      <c r="AA50" s="30">
        <v>0</v>
      </c>
      <c r="AB50" s="30">
        <v>0</v>
      </c>
      <c r="AC50" s="122">
        <v>0</v>
      </c>
      <c r="AD50" s="122">
        <f>Y50+Z50+AA50+AB50+AC50</f>
        <v>1625</v>
      </c>
      <c r="AE50" s="122">
        <f>V50-AD50</f>
        <v>15015</v>
      </c>
      <c r="AF50" s="34" t="s">
        <v>38</v>
      </c>
      <c r="AG50" s="35">
        <v>44035</v>
      </c>
    </row>
    <row r="51" spans="1:35" s="125" customFormat="1" ht="39" customHeight="1">
      <c r="A51" s="13">
        <v>42</v>
      </c>
      <c r="B51" s="21">
        <v>12558</v>
      </c>
      <c r="C51" s="23" t="s">
        <v>167</v>
      </c>
      <c r="D51" s="148" t="s">
        <v>168</v>
      </c>
      <c r="E51" s="22" t="s">
        <v>156</v>
      </c>
      <c r="F51" s="16">
        <v>1115208461</v>
      </c>
      <c r="G51" s="14">
        <v>11587</v>
      </c>
      <c r="H51" s="127" t="s">
        <v>169</v>
      </c>
      <c r="I51" s="117">
        <v>21632</v>
      </c>
      <c r="J51" s="115">
        <v>0</v>
      </c>
      <c r="K51" s="115">
        <v>0</v>
      </c>
      <c r="L51" s="115">
        <v>0</v>
      </c>
      <c r="M51" s="16">
        <f t="shared" si="27"/>
        <v>21632</v>
      </c>
      <c r="N51" s="16">
        <v>30</v>
      </c>
      <c r="O51" s="16">
        <v>0</v>
      </c>
      <c r="P51" s="30">
        <f t="shared" si="52"/>
        <v>21632</v>
      </c>
      <c r="Q51" s="30">
        <f t="shared" si="53"/>
        <v>0</v>
      </c>
      <c r="R51" s="30">
        <f t="shared" si="54"/>
        <v>0</v>
      </c>
      <c r="S51" s="30">
        <f t="shared" si="55"/>
        <v>0</v>
      </c>
      <c r="T51" s="30">
        <f t="shared" si="57"/>
        <v>0</v>
      </c>
      <c r="U51" s="30">
        <v>0</v>
      </c>
      <c r="V51" s="31">
        <f t="shared" si="29"/>
        <v>21632</v>
      </c>
      <c r="W51" s="31">
        <f t="shared" si="30"/>
        <v>15000</v>
      </c>
      <c r="X51" s="123">
        <v>21000</v>
      </c>
      <c r="Y51" s="30">
        <f t="shared" si="58"/>
        <v>1500</v>
      </c>
      <c r="Z51" s="30">
        <f t="shared" si="12"/>
        <v>158</v>
      </c>
      <c r="AA51" s="30">
        <v>0</v>
      </c>
      <c r="AB51" s="30">
        <v>0</v>
      </c>
      <c r="AC51" s="30">
        <v>0</v>
      </c>
      <c r="AD51" s="30">
        <f t="shared" si="59"/>
        <v>1658</v>
      </c>
      <c r="AE51" s="30">
        <f t="shared" si="33"/>
        <v>19974</v>
      </c>
      <c r="AF51" s="34" t="s">
        <v>38</v>
      </c>
      <c r="AG51" s="35">
        <v>44035</v>
      </c>
      <c r="AH51" s="41"/>
      <c r="AI51" s="54"/>
    </row>
    <row r="52" spans="1:35" s="125" customFormat="1" ht="39" customHeight="1">
      <c r="A52" s="13">
        <v>43</v>
      </c>
      <c r="B52" s="21">
        <v>12620</v>
      </c>
      <c r="C52" s="23" t="s">
        <v>170</v>
      </c>
      <c r="D52" s="148" t="s">
        <v>171</v>
      </c>
      <c r="E52" s="22" t="s">
        <v>165</v>
      </c>
      <c r="F52" s="86">
        <v>1115327349</v>
      </c>
      <c r="G52" s="14">
        <v>11649</v>
      </c>
      <c r="H52" s="127" t="s">
        <v>172</v>
      </c>
      <c r="I52" s="117">
        <v>16432</v>
      </c>
      <c r="J52" s="115">
        <v>0</v>
      </c>
      <c r="K52" s="115">
        <v>0</v>
      </c>
      <c r="L52" s="115">
        <v>0</v>
      </c>
      <c r="M52" s="16">
        <f t="shared" si="27"/>
        <v>16432</v>
      </c>
      <c r="N52" s="16">
        <v>30</v>
      </c>
      <c r="O52" s="128">
        <v>0</v>
      </c>
      <c r="P52" s="30">
        <f t="shared" si="52"/>
        <v>16432</v>
      </c>
      <c r="Q52" s="30">
        <f t="shared" si="53"/>
        <v>0</v>
      </c>
      <c r="R52" s="30">
        <f t="shared" si="54"/>
        <v>0</v>
      </c>
      <c r="S52" s="30">
        <f t="shared" si="55"/>
        <v>0</v>
      </c>
      <c r="T52" s="30">
        <f t="shared" si="57"/>
        <v>0</v>
      </c>
      <c r="U52" s="30">
        <v>0</v>
      </c>
      <c r="V52" s="31">
        <f t="shared" si="29"/>
        <v>16432</v>
      </c>
      <c r="W52" s="31">
        <f t="shared" si="30"/>
        <v>15000</v>
      </c>
      <c r="X52" s="31">
        <f t="shared" si="31"/>
        <v>16432</v>
      </c>
      <c r="Y52" s="30">
        <f t="shared" si="58"/>
        <v>1500</v>
      </c>
      <c r="Z52" s="30">
        <f t="shared" si="12"/>
        <v>124</v>
      </c>
      <c r="AA52" s="30">
        <v>0</v>
      </c>
      <c r="AB52" s="30">
        <v>0</v>
      </c>
      <c r="AC52" s="30">
        <v>0</v>
      </c>
      <c r="AD52" s="30">
        <f t="shared" si="59"/>
        <v>1624</v>
      </c>
      <c r="AE52" s="30">
        <f t="shared" si="33"/>
        <v>14808</v>
      </c>
      <c r="AF52" s="34" t="s">
        <v>38</v>
      </c>
      <c r="AG52" s="35">
        <v>44035</v>
      </c>
      <c r="AI52" s="54"/>
    </row>
    <row r="53" spans="1:35" s="143" customFormat="1" ht="39" customHeight="1">
      <c r="A53" s="13">
        <v>44</v>
      </c>
      <c r="B53" s="21">
        <v>12759</v>
      </c>
      <c r="C53" s="23" t="s">
        <v>212</v>
      </c>
      <c r="D53" s="23" t="s">
        <v>213</v>
      </c>
      <c r="E53" s="22" t="s">
        <v>165</v>
      </c>
      <c r="F53" s="126">
        <v>1115546850</v>
      </c>
      <c r="G53" s="14">
        <v>11788</v>
      </c>
      <c r="H53" s="127" t="s">
        <v>214</v>
      </c>
      <c r="I53" s="117">
        <v>16432</v>
      </c>
      <c r="J53" s="115">
        <v>0</v>
      </c>
      <c r="K53" s="115">
        <v>0</v>
      </c>
      <c r="L53" s="115">
        <v>0</v>
      </c>
      <c r="M53" s="16">
        <f t="shared" si="27"/>
        <v>16432</v>
      </c>
      <c r="N53" s="16">
        <v>29</v>
      </c>
      <c r="O53" s="128">
        <v>0</v>
      </c>
      <c r="P53" s="30">
        <f>200*79</f>
        <v>15800</v>
      </c>
      <c r="Q53" s="30">
        <f t="shared" si="53"/>
        <v>0</v>
      </c>
      <c r="R53" s="30">
        <f t="shared" si="54"/>
        <v>0</v>
      </c>
      <c r="S53" s="30">
        <f t="shared" si="55"/>
        <v>0</v>
      </c>
      <c r="T53" s="30">
        <f t="shared" si="57"/>
        <v>0</v>
      </c>
      <c r="U53" s="30">
        <v>0</v>
      </c>
      <c r="V53" s="31">
        <f>U53+T53+S53+R53+Q53+P53</f>
        <v>15800</v>
      </c>
      <c r="W53" s="31">
        <f>IF(P53&gt;15000,15000,P53)</f>
        <v>15000</v>
      </c>
      <c r="X53" s="31">
        <f>V53</f>
        <v>15800</v>
      </c>
      <c r="Y53" s="30">
        <f t="shared" si="58"/>
        <v>1500</v>
      </c>
      <c r="Z53" s="30">
        <f t="shared" si="12"/>
        <v>119</v>
      </c>
      <c r="AA53" s="30">
        <v>0</v>
      </c>
      <c r="AB53" s="30">
        <v>0</v>
      </c>
      <c r="AC53" s="30">
        <v>0</v>
      </c>
      <c r="AD53" s="30">
        <f t="shared" si="59"/>
        <v>1619</v>
      </c>
      <c r="AE53" s="30">
        <f>V53-AD53</f>
        <v>14181</v>
      </c>
      <c r="AF53" s="34" t="s">
        <v>38</v>
      </c>
      <c r="AG53" s="35">
        <v>44035</v>
      </c>
    </row>
    <row r="54" spans="1:35" s="41" customFormat="1" ht="39" customHeight="1">
      <c r="A54" s="13">
        <v>45</v>
      </c>
      <c r="B54" s="21">
        <v>12772</v>
      </c>
      <c r="C54" s="23" t="s">
        <v>206</v>
      </c>
      <c r="D54" s="23" t="s">
        <v>207</v>
      </c>
      <c r="E54" s="22" t="s">
        <v>165</v>
      </c>
      <c r="F54" s="150">
        <v>1115566641</v>
      </c>
      <c r="G54" s="14">
        <v>11801</v>
      </c>
      <c r="H54" s="144" t="s">
        <v>208</v>
      </c>
      <c r="I54" s="117">
        <v>16432</v>
      </c>
      <c r="J54" s="115">
        <v>0</v>
      </c>
      <c r="K54" s="115">
        <v>0</v>
      </c>
      <c r="L54" s="115">
        <v>0</v>
      </c>
      <c r="M54" s="16">
        <f t="shared" si="27"/>
        <v>16432</v>
      </c>
      <c r="N54" s="16">
        <v>0</v>
      </c>
      <c r="O54" s="128">
        <v>0</v>
      </c>
      <c r="P54" s="30">
        <f t="shared" si="52"/>
        <v>0</v>
      </c>
      <c r="Q54" s="30">
        <f t="shared" si="53"/>
        <v>0</v>
      </c>
      <c r="R54" s="30">
        <f t="shared" si="54"/>
        <v>0</v>
      </c>
      <c r="S54" s="30">
        <f t="shared" si="55"/>
        <v>0</v>
      </c>
      <c r="T54" s="30">
        <f t="shared" si="57"/>
        <v>0</v>
      </c>
      <c r="U54" s="30">
        <v>0</v>
      </c>
      <c r="V54" s="31">
        <f>U54+T54+S54+R54+Q54+P54</f>
        <v>0</v>
      </c>
      <c r="W54" s="31">
        <f>IF(P54&gt;15000,15000,P54)</f>
        <v>0</v>
      </c>
      <c r="X54" s="31">
        <f>V54</f>
        <v>0</v>
      </c>
      <c r="Y54" s="30">
        <f t="shared" si="58"/>
        <v>0</v>
      </c>
      <c r="Z54" s="30">
        <f t="shared" si="12"/>
        <v>0</v>
      </c>
      <c r="AA54" s="30">
        <v>0</v>
      </c>
      <c r="AB54" s="30">
        <v>0</v>
      </c>
      <c r="AC54" s="30">
        <v>0</v>
      </c>
      <c r="AD54" s="30">
        <f t="shared" si="59"/>
        <v>0</v>
      </c>
      <c r="AE54" s="30">
        <f>V54-AD54</f>
        <v>0</v>
      </c>
      <c r="AF54" s="34"/>
      <c r="AG54" s="26" t="s">
        <v>847</v>
      </c>
      <c r="AH54" s="125"/>
    </row>
    <row r="55" spans="1:35" s="155" customFormat="1" ht="39" customHeight="1">
      <c r="A55" s="13">
        <v>46</v>
      </c>
      <c r="B55" s="16">
        <v>11207</v>
      </c>
      <c r="C55" s="194" t="s">
        <v>224</v>
      </c>
      <c r="D55" s="12" t="s">
        <v>225</v>
      </c>
      <c r="E55" s="22" t="s">
        <v>165</v>
      </c>
      <c r="F55" s="12">
        <v>1321200427</v>
      </c>
      <c r="G55" s="14">
        <v>1233</v>
      </c>
      <c r="H55" s="91" t="s">
        <v>226</v>
      </c>
      <c r="I55" s="117">
        <v>24336</v>
      </c>
      <c r="J55" s="115">
        <v>0</v>
      </c>
      <c r="K55" s="115">
        <v>0</v>
      </c>
      <c r="L55" s="115">
        <v>0</v>
      </c>
      <c r="M55" s="16">
        <f t="shared" si="27"/>
        <v>24336</v>
      </c>
      <c r="N55" s="16">
        <v>30</v>
      </c>
      <c r="O55" s="128">
        <v>0</v>
      </c>
      <c r="P55" s="30">
        <f t="shared" si="52"/>
        <v>24336</v>
      </c>
      <c r="Q55" s="30">
        <f t="shared" si="53"/>
        <v>0</v>
      </c>
      <c r="R55" s="30">
        <f t="shared" si="54"/>
        <v>0</v>
      </c>
      <c r="S55" s="30">
        <f t="shared" si="55"/>
        <v>0</v>
      </c>
      <c r="T55" s="30">
        <f t="shared" si="57"/>
        <v>0</v>
      </c>
      <c r="U55" s="30">
        <v>0</v>
      </c>
      <c r="V55" s="123">
        <f>U55+T55+S55+R55+Q55+P55</f>
        <v>24336</v>
      </c>
      <c r="W55" s="123">
        <f>IF(P55&gt;15000,15000,P55)</f>
        <v>15000</v>
      </c>
      <c r="X55" s="123">
        <v>21000</v>
      </c>
      <c r="Y55" s="30">
        <f t="shared" si="58"/>
        <v>1500</v>
      </c>
      <c r="Z55" s="30">
        <f t="shared" si="12"/>
        <v>158</v>
      </c>
      <c r="AA55" s="30">
        <v>0</v>
      </c>
      <c r="AB55" s="30">
        <v>0</v>
      </c>
      <c r="AC55" s="122">
        <v>0</v>
      </c>
      <c r="AD55" s="122">
        <f t="shared" si="59"/>
        <v>1658</v>
      </c>
      <c r="AE55" s="122">
        <f>V55-AD55</f>
        <v>22678</v>
      </c>
      <c r="AF55" s="34"/>
      <c r="AG55" s="216"/>
    </row>
    <row r="56" spans="1:35" s="41" customFormat="1" ht="39.6" customHeight="1">
      <c r="A56" s="13">
        <v>47</v>
      </c>
      <c r="B56" s="16">
        <v>11216</v>
      </c>
      <c r="C56" s="12" t="s">
        <v>176</v>
      </c>
      <c r="D56" s="12" t="s">
        <v>177</v>
      </c>
      <c r="E56" s="22" t="s">
        <v>165</v>
      </c>
      <c r="F56" s="12">
        <v>1321570258</v>
      </c>
      <c r="G56" s="14">
        <v>1242</v>
      </c>
      <c r="H56" s="91" t="s">
        <v>178</v>
      </c>
      <c r="I56" s="117">
        <v>15900</v>
      </c>
      <c r="J56" s="115">
        <v>0</v>
      </c>
      <c r="K56" s="115">
        <v>2000</v>
      </c>
      <c r="L56" s="115">
        <v>0</v>
      </c>
      <c r="M56" s="16">
        <f t="shared" si="27"/>
        <v>17900</v>
      </c>
      <c r="N56" s="16">
        <v>30</v>
      </c>
      <c r="O56" s="128">
        <v>0</v>
      </c>
      <c r="P56" s="30">
        <f t="shared" si="52"/>
        <v>15900</v>
      </c>
      <c r="Q56" s="30">
        <f t="shared" si="53"/>
        <v>0</v>
      </c>
      <c r="R56" s="30">
        <f t="shared" si="54"/>
        <v>2000</v>
      </c>
      <c r="S56" s="30">
        <f t="shared" si="55"/>
        <v>0</v>
      </c>
      <c r="T56" s="30">
        <f t="shared" si="57"/>
        <v>0</v>
      </c>
      <c r="U56" s="30">
        <v>0</v>
      </c>
      <c r="V56" s="31">
        <f t="shared" si="29"/>
        <v>17900</v>
      </c>
      <c r="W56" s="31">
        <f t="shared" si="30"/>
        <v>15000</v>
      </c>
      <c r="X56" s="31">
        <f t="shared" si="31"/>
        <v>17900</v>
      </c>
      <c r="Y56" s="30">
        <f t="shared" si="58"/>
        <v>1500</v>
      </c>
      <c r="Z56" s="30">
        <f t="shared" si="12"/>
        <v>135</v>
      </c>
      <c r="AA56" s="30">
        <v>0</v>
      </c>
      <c r="AB56" s="30">
        <v>0</v>
      </c>
      <c r="AC56" s="30">
        <v>0</v>
      </c>
      <c r="AD56" s="30">
        <f>+AC56+AB56+AA56+Z56+Y56</f>
        <v>1635</v>
      </c>
      <c r="AE56" s="30">
        <f t="shared" si="33"/>
        <v>16265</v>
      </c>
      <c r="AF56" s="34" t="s">
        <v>38</v>
      </c>
      <c r="AG56" s="35">
        <v>44035</v>
      </c>
      <c r="AH56" s="125"/>
      <c r="AI56" s="125"/>
    </row>
    <row r="57" spans="1:35" s="41" customFormat="1" ht="39" customHeight="1">
      <c r="A57" s="13">
        <v>48</v>
      </c>
      <c r="B57" s="21">
        <v>12509</v>
      </c>
      <c r="C57" s="12" t="s">
        <v>179</v>
      </c>
      <c r="D57" s="148" t="s">
        <v>180</v>
      </c>
      <c r="E57" s="22" t="s">
        <v>165</v>
      </c>
      <c r="F57" s="13">
        <v>1115129231</v>
      </c>
      <c r="G57" s="14">
        <v>11538</v>
      </c>
      <c r="H57" s="91" t="s">
        <v>181</v>
      </c>
      <c r="I57" s="117">
        <v>15600</v>
      </c>
      <c r="J57" s="115">
        <v>0</v>
      </c>
      <c r="K57" s="115">
        <v>4000</v>
      </c>
      <c r="L57" s="115">
        <v>0</v>
      </c>
      <c r="M57" s="16">
        <f t="shared" si="27"/>
        <v>19600</v>
      </c>
      <c r="N57" s="16">
        <v>0</v>
      </c>
      <c r="O57" s="128">
        <v>0</v>
      </c>
      <c r="P57" s="30">
        <f t="shared" si="52"/>
        <v>0</v>
      </c>
      <c r="Q57" s="30">
        <f t="shared" si="53"/>
        <v>0</v>
      </c>
      <c r="R57" s="30">
        <f t="shared" si="54"/>
        <v>0</v>
      </c>
      <c r="S57" s="30">
        <f t="shared" si="55"/>
        <v>0</v>
      </c>
      <c r="T57" s="30">
        <f t="shared" si="57"/>
        <v>0</v>
      </c>
      <c r="U57" s="30">
        <v>0</v>
      </c>
      <c r="V57" s="31">
        <f t="shared" si="29"/>
        <v>0</v>
      </c>
      <c r="W57" s="31">
        <f t="shared" si="30"/>
        <v>0</v>
      </c>
      <c r="X57" s="31">
        <f t="shared" si="31"/>
        <v>0</v>
      </c>
      <c r="Y57" s="30">
        <f t="shared" si="58"/>
        <v>0</v>
      </c>
      <c r="Z57" s="30">
        <f t="shared" si="12"/>
        <v>0</v>
      </c>
      <c r="AA57" s="30">
        <v>0</v>
      </c>
      <c r="AB57" s="30">
        <v>0</v>
      </c>
      <c r="AC57" s="30">
        <v>0</v>
      </c>
      <c r="AD57" s="30">
        <f>+AC57+AB57+AA57+Z57+Y57</f>
        <v>0</v>
      </c>
      <c r="AE57" s="30">
        <f t="shared" si="33"/>
        <v>0</v>
      </c>
      <c r="AF57" s="34"/>
      <c r="AG57" s="26" t="s">
        <v>847</v>
      </c>
      <c r="AH57" s="125"/>
      <c r="AI57" s="54"/>
    </row>
    <row r="58" spans="1:35" s="125" customFormat="1" ht="39" customHeight="1">
      <c r="A58" s="13">
        <v>49</v>
      </c>
      <c r="B58" s="149">
        <v>11254</v>
      </c>
      <c r="C58" s="12" t="s">
        <v>182</v>
      </c>
      <c r="D58" s="12" t="s">
        <v>183</v>
      </c>
      <c r="E58" s="22" t="s">
        <v>165</v>
      </c>
      <c r="F58" s="13">
        <v>1114573256</v>
      </c>
      <c r="G58" s="14">
        <v>1280</v>
      </c>
      <c r="H58" s="91" t="s">
        <v>184</v>
      </c>
      <c r="I58" s="117">
        <v>16350</v>
      </c>
      <c r="J58" s="115">
        <v>0</v>
      </c>
      <c r="K58" s="115">
        <v>0</v>
      </c>
      <c r="L58" s="115">
        <v>0</v>
      </c>
      <c r="M58" s="16">
        <f t="shared" si="27"/>
        <v>16350</v>
      </c>
      <c r="N58" s="16">
        <v>0</v>
      </c>
      <c r="O58" s="128">
        <v>0</v>
      </c>
      <c r="P58" s="30">
        <f t="shared" si="52"/>
        <v>0</v>
      </c>
      <c r="Q58" s="30">
        <f t="shared" si="53"/>
        <v>0</v>
      </c>
      <c r="R58" s="30">
        <f t="shared" si="54"/>
        <v>0</v>
      </c>
      <c r="S58" s="30">
        <f>O58*150</f>
        <v>0</v>
      </c>
      <c r="T58" s="30">
        <f t="shared" si="57"/>
        <v>0</v>
      </c>
      <c r="U58" s="30">
        <v>0</v>
      </c>
      <c r="V58" s="31">
        <f t="shared" si="29"/>
        <v>0</v>
      </c>
      <c r="W58" s="31">
        <f t="shared" si="30"/>
        <v>0</v>
      </c>
      <c r="X58" s="31">
        <f t="shared" si="31"/>
        <v>0</v>
      </c>
      <c r="Y58" s="30">
        <f t="shared" si="58"/>
        <v>0</v>
      </c>
      <c r="Z58" s="30">
        <f t="shared" si="12"/>
        <v>0</v>
      </c>
      <c r="AA58" s="30">
        <v>0</v>
      </c>
      <c r="AB58" s="30">
        <v>0</v>
      </c>
      <c r="AC58" s="30">
        <v>0</v>
      </c>
      <c r="AD58" s="30">
        <f>+AC58+AB58+AA58+Z58+Y58</f>
        <v>0</v>
      </c>
      <c r="AE58" s="30">
        <f t="shared" si="33"/>
        <v>0</v>
      </c>
      <c r="AF58" s="34"/>
      <c r="AG58" s="26" t="s">
        <v>847</v>
      </c>
    </row>
    <row r="59" spans="1:35" s="125" customFormat="1" ht="38.450000000000003" customHeight="1">
      <c r="A59" s="13">
        <v>50</v>
      </c>
      <c r="B59" s="16">
        <v>11193</v>
      </c>
      <c r="C59" s="12" t="s">
        <v>185</v>
      </c>
      <c r="D59" s="12" t="s">
        <v>186</v>
      </c>
      <c r="E59" s="22" t="s">
        <v>165</v>
      </c>
      <c r="F59" s="12">
        <v>1314375741</v>
      </c>
      <c r="G59" s="14">
        <v>1219</v>
      </c>
      <c r="H59" s="91" t="s">
        <v>187</v>
      </c>
      <c r="I59" s="117">
        <v>16350</v>
      </c>
      <c r="J59" s="115">
        <v>0</v>
      </c>
      <c r="K59" s="115">
        <v>0</v>
      </c>
      <c r="L59" s="115">
        <v>0</v>
      </c>
      <c r="M59" s="16">
        <f t="shared" si="27"/>
        <v>16350</v>
      </c>
      <c r="N59" s="16">
        <v>30</v>
      </c>
      <c r="O59" s="128">
        <v>32</v>
      </c>
      <c r="P59" s="30">
        <f t="shared" si="52"/>
        <v>16350</v>
      </c>
      <c r="Q59" s="30">
        <f t="shared" si="53"/>
        <v>0</v>
      </c>
      <c r="R59" s="30">
        <f t="shared" si="54"/>
        <v>0</v>
      </c>
      <c r="S59" s="30">
        <f>O59*150</f>
        <v>4800</v>
      </c>
      <c r="T59" s="30">
        <f t="shared" si="57"/>
        <v>0</v>
      </c>
      <c r="U59" s="30">
        <v>0</v>
      </c>
      <c r="V59" s="31">
        <f t="shared" si="29"/>
        <v>21150</v>
      </c>
      <c r="W59" s="31">
        <f t="shared" si="30"/>
        <v>15000</v>
      </c>
      <c r="X59" s="31">
        <v>21000</v>
      </c>
      <c r="Y59" s="30">
        <f t="shared" si="58"/>
        <v>1500</v>
      </c>
      <c r="Z59" s="30">
        <f t="shared" si="12"/>
        <v>158</v>
      </c>
      <c r="AA59" s="30">
        <v>0</v>
      </c>
      <c r="AB59" s="30">
        <v>0</v>
      </c>
      <c r="AC59" s="30">
        <v>0</v>
      </c>
      <c r="AD59" s="30">
        <f>+AC59+AB59+AA59+Z59+Y59</f>
        <v>1658</v>
      </c>
      <c r="AE59" s="30">
        <f t="shared" si="33"/>
        <v>19492</v>
      </c>
      <c r="AF59" s="34" t="s">
        <v>38</v>
      </c>
      <c r="AG59" s="35">
        <v>44035</v>
      </c>
    </row>
    <row r="60" spans="1:35" s="143" customFormat="1" ht="39" customHeight="1">
      <c r="A60" s="13">
        <v>51</v>
      </c>
      <c r="B60" s="21">
        <v>12756</v>
      </c>
      <c r="C60" s="23" t="s">
        <v>203</v>
      </c>
      <c r="D60" s="23" t="s">
        <v>204</v>
      </c>
      <c r="E60" s="22" t="s">
        <v>165</v>
      </c>
      <c r="F60" s="126">
        <v>1115539705</v>
      </c>
      <c r="G60" s="150">
        <v>11785</v>
      </c>
      <c r="H60" s="127" t="s">
        <v>205</v>
      </c>
      <c r="I60" s="117">
        <v>14900</v>
      </c>
      <c r="J60" s="115">
        <v>0</v>
      </c>
      <c r="K60" s="115">
        <v>0</v>
      </c>
      <c r="L60" s="115">
        <v>0</v>
      </c>
      <c r="M60" s="16">
        <f>I60+J60+K60+L60</f>
        <v>14900</v>
      </c>
      <c r="N60" s="16">
        <v>30</v>
      </c>
      <c r="O60" s="128">
        <v>0</v>
      </c>
      <c r="P60" s="30">
        <f t="shared" si="52"/>
        <v>14900</v>
      </c>
      <c r="Q60" s="30">
        <f t="shared" si="53"/>
        <v>0</v>
      </c>
      <c r="R60" s="30">
        <f t="shared" si="54"/>
        <v>0</v>
      </c>
      <c r="S60" s="30">
        <f>O60*150</f>
        <v>0</v>
      </c>
      <c r="T60" s="30">
        <f t="shared" si="57"/>
        <v>0</v>
      </c>
      <c r="U60" s="30">
        <v>0</v>
      </c>
      <c r="V60" s="31">
        <f>U60+T60+S60+R60+Q60+P60</f>
        <v>14900</v>
      </c>
      <c r="W60" s="31">
        <f>IF(P60&gt;15000,15000,P60)</f>
        <v>14900</v>
      </c>
      <c r="X60" s="31">
        <f t="shared" si="31"/>
        <v>14900</v>
      </c>
      <c r="Y60" s="30">
        <f t="shared" si="58"/>
        <v>1490</v>
      </c>
      <c r="Z60" s="30">
        <f t="shared" si="12"/>
        <v>112</v>
      </c>
      <c r="AA60" s="30">
        <v>0</v>
      </c>
      <c r="AB60" s="30">
        <v>0</v>
      </c>
      <c r="AC60" s="30">
        <v>0</v>
      </c>
      <c r="AD60" s="30">
        <f>Y60+Z60+AA60+AB60+AC60</f>
        <v>1602</v>
      </c>
      <c r="AE60" s="30">
        <f>V60-AD60</f>
        <v>13298</v>
      </c>
      <c r="AF60" s="34" t="s">
        <v>38</v>
      </c>
      <c r="AG60" s="35">
        <v>44035</v>
      </c>
      <c r="AH60" s="125"/>
    </row>
    <row r="61" spans="1:35" s="155" customFormat="1" ht="39" customHeight="1">
      <c r="A61" s="13">
        <v>52</v>
      </c>
      <c r="B61" s="21">
        <v>12781</v>
      </c>
      <c r="C61" s="23" t="s">
        <v>790</v>
      </c>
      <c r="D61" s="23" t="s">
        <v>361</v>
      </c>
      <c r="E61" s="22" t="s">
        <v>165</v>
      </c>
      <c r="F61" s="150">
        <v>1115578415</v>
      </c>
      <c r="G61" s="14">
        <v>11810</v>
      </c>
      <c r="H61" s="144" t="s">
        <v>791</v>
      </c>
      <c r="I61" s="117">
        <v>14900</v>
      </c>
      <c r="J61" s="115">
        <v>0</v>
      </c>
      <c r="K61" s="115">
        <v>2000</v>
      </c>
      <c r="L61" s="115">
        <v>0</v>
      </c>
      <c r="M61" s="12">
        <f>I61+J61+K61+L61</f>
        <v>16900</v>
      </c>
      <c r="N61" s="16">
        <v>30</v>
      </c>
      <c r="O61" s="128">
        <v>0</v>
      </c>
      <c r="P61" s="30">
        <f t="shared" si="52"/>
        <v>14900</v>
      </c>
      <c r="Q61" s="30">
        <f t="shared" si="53"/>
        <v>0</v>
      </c>
      <c r="R61" s="30">
        <f t="shared" si="54"/>
        <v>2000</v>
      </c>
      <c r="S61" s="30">
        <f>O61*140</f>
        <v>0</v>
      </c>
      <c r="T61" s="30">
        <f t="shared" si="57"/>
        <v>0</v>
      </c>
      <c r="U61" s="30">
        <v>0</v>
      </c>
      <c r="V61" s="123">
        <f>U61+T61+S61+R61+Q61+P61</f>
        <v>16900</v>
      </c>
      <c r="W61" s="123">
        <f>IF(P61&gt;15000,15000,P61)</f>
        <v>14900</v>
      </c>
      <c r="X61" s="123">
        <f>V61</f>
        <v>16900</v>
      </c>
      <c r="Y61" s="30">
        <f t="shared" si="58"/>
        <v>1490</v>
      </c>
      <c r="Z61" s="30">
        <f t="shared" si="12"/>
        <v>127</v>
      </c>
      <c r="AA61" s="30">
        <v>0</v>
      </c>
      <c r="AB61" s="30">
        <v>0</v>
      </c>
      <c r="AC61" s="122">
        <v>0</v>
      </c>
      <c r="AD61" s="122">
        <f>Y61+Z61+AA61+AB61+AC61</f>
        <v>1617</v>
      </c>
      <c r="AE61" s="122">
        <f>V61-AD61</f>
        <v>15283</v>
      </c>
      <c r="AF61" s="34" t="s">
        <v>38</v>
      </c>
      <c r="AG61" s="35">
        <v>44035</v>
      </c>
    </row>
    <row r="62" spans="1:35" s="155" customFormat="1" ht="39" customHeight="1">
      <c r="A62" s="13">
        <v>53</v>
      </c>
      <c r="B62" s="21">
        <v>12788</v>
      </c>
      <c r="C62" s="23" t="s">
        <v>449</v>
      </c>
      <c r="D62" s="23" t="s">
        <v>789</v>
      </c>
      <c r="E62" s="22" t="s">
        <v>165</v>
      </c>
      <c r="F62" s="150">
        <v>1115608676</v>
      </c>
      <c r="G62" s="14">
        <v>11817</v>
      </c>
      <c r="H62" s="144">
        <v>101505717526</v>
      </c>
      <c r="I62" s="117">
        <v>14900</v>
      </c>
      <c r="J62" s="115">
        <v>0</v>
      </c>
      <c r="K62" s="115">
        <v>0</v>
      </c>
      <c r="L62" s="115">
        <v>0</v>
      </c>
      <c r="M62" s="12">
        <f>I62+J62+K62+L62</f>
        <v>14900</v>
      </c>
      <c r="N62" s="194">
        <v>0</v>
      </c>
      <c r="O62" s="128">
        <v>0</v>
      </c>
      <c r="P62" s="30">
        <f t="shared" si="52"/>
        <v>0</v>
      </c>
      <c r="Q62" s="30">
        <f t="shared" si="53"/>
        <v>0</v>
      </c>
      <c r="R62" s="30">
        <f t="shared" si="54"/>
        <v>0</v>
      </c>
      <c r="S62" s="30">
        <f>O62*140</f>
        <v>0</v>
      </c>
      <c r="T62" s="30">
        <f t="shared" si="57"/>
        <v>0</v>
      </c>
      <c r="U62" s="30">
        <v>0</v>
      </c>
      <c r="V62" s="123">
        <f>U62+T62+S62+R62+Q62+P62</f>
        <v>0</v>
      </c>
      <c r="W62" s="123">
        <f>IF(P62&gt;15000,15000,P62)</f>
        <v>0</v>
      </c>
      <c r="X62" s="123">
        <f>V62</f>
        <v>0</v>
      </c>
      <c r="Y62" s="30">
        <f t="shared" si="58"/>
        <v>0</v>
      </c>
      <c r="Z62" s="30">
        <f t="shared" si="12"/>
        <v>0</v>
      </c>
      <c r="AA62" s="30">
        <v>0</v>
      </c>
      <c r="AB62" s="30">
        <v>0</v>
      </c>
      <c r="AC62" s="122">
        <v>0</v>
      </c>
      <c r="AD62" s="122">
        <f>Y62+Z62+AA62+AB62+AC62</f>
        <v>0</v>
      </c>
      <c r="AE62" s="122">
        <f>V62-AD62</f>
        <v>0</v>
      </c>
      <c r="AF62" s="34"/>
      <c r="AG62" s="35"/>
    </row>
    <row r="63" spans="1:35" s="41" customFormat="1" ht="39" customHeight="1">
      <c r="A63" s="13">
        <v>54</v>
      </c>
      <c r="B63" s="16">
        <v>11202</v>
      </c>
      <c r="C63" s="12" t="s">
        <v>188</v>
      </c>
      <c r="D63" s="12" t="s">
        <v>189</v>
      </c>
      <c r="E63" s="22" t="s">
        <v>165</v>
      </c>
      <c r="F63" s="12">
        <v>1321124332</v>
      </c>
      <c r="G63" s="14">
        <v>1228</v>
      </c>
      <c r="H63" s="91" t="s">
        <v>190</v>
      </c>
      <c r="I63" s="117">
        <v>15600</v>
      </c>
      <c r="J63" s="115">
        <v>0</v>
      </c>
      <c r="K63" s="115">
        <v>0</v>
      </c>
      <c r="L63" s="115">
        <v>0</v>
      </c>
      <c r="M63" s="16">
        <f>I63+J63+K63+L63</f>
        <v>15600</v>
      </c>
      <c r="N63" s="16">
        <v>30</v>
      </c>
      <c r="O63" s="128">
        <v>50</v>
      </c>
      <c r="P63" s="30">
        <f t="shared" si="52"/>
        <v>15600</v>
      </c>
      <c r="Q63" s="30">
        <f t="shared" si="53"/>
        <v>0</v>
      </c>
      <c r="R63" s="30">
        <f t="shared" si="54"/>
        <v>0</v>
      </c>
      <c r="S63" s="30">
        <f t="shared" ref="S63:S68" si="60">O63*150</f>
        <v>7500</v>
      </c>
      <c r="T63" s="30">
        <f t="shared" si="57"/>
        <v>0</v>
      </c>
      <c r="U63" s="30">
        <v>0</v>
      </c>
      <c r="V63" s="31">
        <f t="shared" si="29"/>
        <v>23100</v>
      </c>
      <c r="W63" s="31">
        <f t="shared" si="30"/>
        <v>15000</v>
      </c>
      <c r="X63" s="123">
        <v>21000</v>
      </c>
      <c r="Y63" s="30">
        <f t="shared" si="58"/>
        <v>1500</v>
      </c>
      <c r="Z63" s="30">
        <f t="shared" si="12"/>
        <v>158</v>
      </c>
      <c r="AA63" s="30">
        <v>0</v>
      </c>
      <c r="AB63" s="30">
        <v>0</v>
      </c>
      <c r="AC63" s="30">
        <v>0</v>
      </c>
      <c r="AD63" s="30">
        <f>+AC63+AB63+AA63+Z63+Y63</f>
        <v>1658</v>
      </c>
      <c r="AE63" s="30">
        <f t="shared" si="33"/>
        <v>21442</v>
      </c>
      <c r="AF63" s="34" t="s">
        <v>38</v>
      </c>
      <c r="AG63" s="35">
        <v>44035</v>
      </c>
      <c r="AH63" s="125"/>
    </row>
    <row r="64" spans="1:35" s="41" customFormat="1" ht="39" customHeight="1">
      <c r="A64" s="13">
        <v>55</v>
      </c>
      <c r="B64" s="21">
        <v>12491</v>
      </c>
      <c r="C64" s="23" t="s">
        <v>191</v>
      </c>
      <c r="D64" s="23" t="s">
        <v>192</v>
      </c>
      <c r="E64" s="22" t="s">
        <v>165</v>
      </c>
      <c r="F64" s="16">
        <v>1115070230</v>
      </c>
      <c r="G64" s="14">
        <v>11520</v>
      </c>
      <c r="H64" s="29" t="s">
        <v>193</v>
      </c>
      <c r="I64" s="117">
        <v>15600</v>
      </c>
      <c r="J64" s="115">
        <v>0</v>
      </c>
      <c r="K64" s="115">
        <v>0</v>
      </c>
      <c r="L64" s="115">
        <v>0</v>
      </c>
      <c r="M64" s="16">
        <f>I64+J64+K64+L64</f>
        <v>15600</v>
      </c>
      <c r="N64" s="16">
        <v>30</v>
      </c>
      <c r="O64" s="128">
        <v>50</v>
      </c>
      <c r="P64" s="30">
        <f t="shared" si="52"/>
        <v>15600</v>
      </c>
      <c r="Q64" s="30">
        <f t="shared" si="53"/>
        <v>0</v>
      </c>
      <c r="R64" s="30">
        <f t="shared" si="54"/>
        <v>0</v>
      </c>
      <c r="S64" s="30">
        <f t="shared" si="60"/>
        <v>7500</v>
      </c>
      <c r="T64" s="30">
        <f t="shared" si="57"/>
        <v>0</v>
      </c>
      <c r="U64" s="30">
        <v>0</v>
      </c>
      <c r="V64" s="31">
        <f>U64+T64+S64+R64+Q64+P64</f>
        <v>23100</v>
      </c>
      <c r="W64" s="31">
        <f>IF(P64&gt;15000,15000,P64)</f>
        <v>15000</v>
      </c>
      <c r="X64" s="123">
        <v>21000</v>
      </c>
      <c r="Y64" s="30">
        <f t="shared" si="58"/>
        <v>1500</v>
      </c>
      <c r="Z64" s="30">
        <f t="shared" si="12"/>
        <v>158</v>
      </c>
      <c r="AA64" s="30">
        <v>0</v>
      </c>
      <c r="AB64" s="30">
        <v>0</v>
      </c>
      <c r="AC64" s="30">
        <v>0</v>
      </c>
      <c r="AD64" s="30">
        <f>+AC64+AB64+AA64+Z64+Y64</f>
        <v>1658</v>
      </c>
      <c r="AE64" s="30">
        <f>V64-AD64</f>
        <v>21442</v>
      </c>
      <c r="AF64" s="34" t="s">
        <v>38</v>
      </c>
      <c r="AG64" s="35">
        <v>44035</v>
      </c>
      <c r="AH64" s="125"/>
      <c r="AI64" s="54"/>
    </row>
    <row r="65" spans="1:41" s="125" customFormat="1" ht="39" customHeight="1">
      <c r="A65" s="13">
        <v>56</v>
      </c>
      <c r="B65" s="21">
        <v>12495</v>
      </c>
      <c r="C65" s="23" t="s">
        <v>194</v>
      </c>
      <c r="D65" s="148" t="s">
        <v>195</v>
      </c>
      <c r="E65" s="22" t="s">
        <v>165</v>
      </c>
      <c r="F65" s="16">
        <v>1115088991</v>
      </c>
      <c r="G65" s="14">
        <v>11524</v>
      </c>
      <c r="H65" s="151" t="s">
        <v>196</v>
      </c>
      <c r="I65" s="117">
        <v>14900</v>
      </c>
      <c r="J65" s="115">
        <v>0</v>
      </c>
      <c r="K65" s="115">
        <v>3800</v>
      </c>
      <c r="L65" s="115">
        <v>0</v>
      </c>
      <c r="M65" s="16">
        <f t="shared" si="27"/>
        <v>18700</v>
      </c>
      <c r="N65" s="16">
        <v>30</v>
      </c>
      <c r="O65" s="128">
        <v>0</v>
      </c>
      <c r="P65" s="30">
        <f t="shared" si="52"/>
        <v>14900</v>
      </c>
      <c r="Q65" s="30">
        <f t="shared" si="53"/>
        <v>0</v>
      </c>
      <c r="R65" s="30">
        <f t="shared" si="54"/>
        <v>3800</v>
      </c>
      <c r="S65" s="30">
        <f t="shared" si="60"/>
        <v>0</v>
      </c>
      <c r="T65" s="30">
        <f t="shared" si="57"/>
        <v>0</v>
      </c>
      <c r="U65" s="30">
        <v>0</v>
      </c>
      <c r="V65" s="31">
        <f t="shared" si="29"/>
        <v>18700</v>
      </c>
      <c r="W65" s="31">
        <f>IF(P65&gt;15000,15000,P65)</f>
        <v>14900</v>
      </c>
      <c r="X65" s="31">
        <f t="shared" ref="X65:X68" si="61">V65</f>
        <v>18700</v>
      </c>
      <c r="Y65" s="30">
        <f t="shared" si="58"/>
        <v>1490</v>
      </c>
      <c r="Z65" s="30">
        <f t="shared" si="12"/>
        <v>141</v>
      </c>
      <c r="AA65" s="30">
        <v>0</v>
      </c>
      <c r="AB65" s="30">
        <v>0</v>
      </c>
      <c r="AC65" s="30">
        <v>0</v>
      </c>
      <c r="AD65" s="30">
        <f>+AC65+AB65+AA65+Z65+Y65</f>
        <v>1631</v>
      </c>
      <c r="AE65" s="30">
        <f t="shared" si="33"/>
        <v>17069</v>
      </c>
      <c r="AF65" s="34" t="s">
        <v>38</v>
      </c>
      <c r="AG65" s="35">
        <v>44035</v>
      </c>
      <c r="AI65" s="54"/>
    </row>
    <row r="66" spans="1:41" s="125" customFormat="1" ht="39" customHeight="1">
      <c r="A66" s="13">
        <v>57</v>
      </c>
      <c r="B66" s="21">
        <v>12628</v>
      </c>
      <c r="C66" s="23" t="s">
        <v>197</v>
      </c>
      <c r="D66" s="148" t="s">
        <v>198</v>
      </c>
      <c r="E66" s="22" t="s">
        <v>165</v>
      </c>
      <c r="F66" s="128">
        <v>1115347761</v>
      </c>
      <c r="G66" s="14">
        <v>11657</v>
      </c>
      <c r="H66" s="127" t="s">
        <v>199</v>
      </c>
      <c r="I66" s="117">
        <v>14900</v>
      </c>
      <c r="J66" s="115">
        <v>0</v>
      </c>
      <c r="K66" s="115">
        <v>4000</v>
      </c>
      <c r="L66" s="115">
        <v>0</v>
      </c>
      <c r="M66" s="16">
        <f t="shared" si="27"/>
        <v>18900</v>
      </c>
      <c r="N66" s="16">
        <v>26</v>
      </c>
      <c r="O66" s="128">
        <v>0</v>
      </c>
      <c r="P66" s="30">
        <f>180*70</f>
        <v>12600</v>
      </c>
      <c r="Q66" s="30">
        <f t="shared" si="53"/>
        <v>0</v>
      </c>
      <c r="R66" s="30">
        <f t="shared" si="54"/>
        <v>3467</v>
      </c>
      <c r="S66" s="30">
        <f t="shared" si="60"/>
        <v>0</v>
      </c>
      <c r="T66" s="30">
        <f t="shared" si="57"/>
        <v>0</v>
      </c>
      <c r="U66" s="30">
        <v>0</v>
      </c>
      <c r="V66" s="31">
        <f t="shared" si="29"/>
        <v>16067</v>
      </c>
      <c r="W66" s="31">
        <f t="shared" si="30"/>
        <v>12600</v>
      </c>
      <c r="X66" s="31">
        <f t="shared" si="61"/>
        <v>16067</v>
      </c>
      <c r="Y66" s="30">
        <f t="shared" si="58"/>
        <v>1260</v>
      </c>
      <c r="Z66" s="30">
        <f t="shared" si="12"/>
        <v>121</v>
      </c>
      <c r="AA66" s="30">
        <v>0</v>
      </c>
      <c r="AB66" s="30">
        <v>0</v>
      </c>
      <c r="AC66" s="30">
        <v>0</v>
      </c>
      <c r="AD66" s="30">
        <f t="shared" ref="AD66:AD71" si="62">Y66+Z66+AA66+AB66+AC66</f>
        <v>1381</v>
      </c>
      <c r="AE66" s="30">
        <f t="shared" si="33"/>
        <v>14686</v>
      </c>
      <c r="AF66" s="34" t="s">
        <v>38</v>
      </c>
      <c r="AG66" s="35">
        <v>44035</v>
      </c>
      <c r="AI66" s="54"/>
    </row>
    <row r="67" spans="1:41" s="41" customFormat="1" ht="39" customHeight="1">
      <c r="A67" s="13">
        <v>58</v>
      </c>
      <c r="B67" s="21">
        <v>12703</v>
      </c>
      <c r="C67" s="23" t="s">
        <v>200</v>
      </c>
      <c r="D67" s="23" t="s">
        <v>201</v>
      </c>
      <c r="E67" s="22" t="s">
        <v>165</v>
      </c>
      <c r="F67" s="153">
        <v>1115490622</v>
      </c>
      <c r="G67" s="14">
        <v>11732</v>
      </c>
      <c r="H67" s="127" t="s">
        <v>202</v>
      </c>
      <c r="I67" s="117">
        <v>14900</v>
      </c>
      <c r="J67" s="115">
        <v>0</v>
      </c>
      <c r="K67" s="115">
        <v>0</v>
      </c>
      <c r="L67" s="115">
        <v>0</v>
      </c>
      <c r="M67" s="16">
        <f t="shared" si="27"/>
        <v>14900</v>
      </c>
      <c r="N67" s="16">
        <v>28</v>
      </c>
      <c r="O67" s="128">
        <v>0</v>
      </c>
      <c r="P67" s="30">
        <f>196*70</f>
        <v>13720</v>
      </c>
      <c r="Q67" s="30">
        <f t="shared" si="53"/>
        <v>0</v>
      </c>
      <c r="R67" s="30">
        <f t="shared" si="54"/>
        <v>0</v>
      </c>
      <c r="S67" s="30">
        <f t="shared" si="60"/>
        <v>0</v>
      </c>
      <c r="T67" s="30">
        <f t="shared" si="57"/>
        <v>0</v>
      </c>
      <c r="U67" s="30">
        <v>0</v>
      </c>
      <c r="V67" s="31">
        <f t="shared" si="29"/>
        <v>13720</v>
      </c>
      <c r="W67" s="31">
        <f t="shared" si="30"/>
        <v>13720</v>
      </c>
      <c r="X67" s="31">
        <f t="shared" si="61"/>
        <v>13720</v>
      </c>
      <c r="Y67" s="30">
        <f t="shared" si="58"/>
        <v>1372</v>
      </c>
      <c r="Z67" s="30">
        <f t="shared" si="12"/>
        <v>103</v>
      </c>
      <c r="AA67" s="30">
        <v>0</v>
      </c>
      <c r="AB67" s="30">
        <v>0</v>
      </c>
      <c r="AC67" s="30">
        <v>0</v>
      </c>
      <c r="AD67" s="30">
        <f t="shared" si="62"/>
        <v>1475</v>
      </c>
      <c r="AE67" s="30">
        <f t="shared" si="33"/>
        <v>12245</v>
      </c>
      <c r="AF67" s="34" t="s">
        <v>38</v>
      </c>
      <c r="AG67" s="35">
        <v>44035</v>
      </c>
      <c r="AH67" s="35"/>
    </row>
    <row r="68" spans="1:41" s="41" customFormat="1" ht="39" customHeight="1">
      <c r="A68" s="13">
        <v>59</v>
      </c>
      <c r="B68" s="21">
        <v>12795</v>
      </c>
      <c r="C68" s="45" t="s">
        <v>465</v>
      </c>
      <c r="D68" s="23" t="s">
        <v>828</v>
      </c>
      <c r="E68" s="22" t="s">
        <v>165</v>
      </c>
      <c r="F68" s="150">
        <v>1115622913</v>
      </c>
      <c r="G68" s="14">
        <v>11824</v>
      </c>
      <c r="H68" s="144" t="s">
        <v>829</v>
      </c>
      <c r="I68" s="117">
        <v>14900</v>
      </c>
      <c r="J68" s="115">
        <v>0</v>
      </c>
      <c r="K68" s="115">
        <v>0</v>
      </c>
      <c r="L68" s="115">
        <v>0</v>
      </c>
      <c r="M68" s="16">
        <f t="shared" si="27"/>
        <v>14900</v>
      </c>
      <c r="N68" s="16">
        <v>30</v>
      </c>
      <c r="O68" s="128">
        <v>0</v>
      </c>
      <c r="P68" s="30">
        <f t="shared" si="52"/>
        <v>14900</v>
      </c>
      <c r="Q68" s="30">
        <f t="shared" si="53"/>
        <v>0</v>
      </c>
      <c r="R68" s="30">
        <f t="shared" si="54"/>
        <v>0</v>
      </c>
      <c r="S68" s="30">
        <f t="shared" si="60"/>
        <v>0</v>
      </c>
      <c r="T68" s="30">
        <f t="shared" si="57"/>
        <v>0</v>
      </c>
      <c r="U68" s="30">
        <v>0</v>
      </c>
      <c r="V68" s="31">
        <f t="shared" si="29"/>
        <v>14900</v>
      </c>
      <c r="W68" s="31">
        <f t="shared" si="30"/>
        <v>14900</v>
      </c>
      <c r="X68" s="31">
        <f t="shared" si="61"/>
        <v>14900</v>
      </c>
      <c r="Y68" s="30">
        <f t="shared" si="58"/>
        <v>1490</v>
      </c>
      <c r="Z68" s="30">
        <f t="shared" si="12"/>
        <v>112</v>
      </c>
      <c r="AA68" s="30">
        <v>0</v>
      </c>
      <c r="AB68" s="30">
        <v>0</v>
      </c>
      <c r="AC68" s="30">
        <v>0</v>
      </c>
      <c r="AD68" s="30">
        <f t="shared" si="62"/>
        <v>1602</v>
      </c>
      <c r="AE68" s="30">
        <f t="shared" si="33"/>
        <v>13298</v>
      </c>
      <c r="AF68" s="34" t="s">
        <v>38</v>
      </c>
      <c r="AG68" s="35">
        <v>44035</v>
      </c>
      <c r="AH68" s="35"/>
    </row>
    <row r="69" spans="1:41" s="155" customFormat="1" ht="39" customHeight="1">
      <c r="A69" s="13">
        <v>60</v>
      </c>
      <c r="B69" s="21">
        <v>12824</v>
      </c>
      <c r="C69" s="23" t="s">
        <v>816</v>
      </c>
      <c r="D69" s="23" t="s">
        <v>817</v>
      </c>
      <c r="E69" s="22" t="s">
        <v>165</v>
      </c>
      <c r="F69" s="150">
        <v>6928918803</v>
      </c>
      <c r="G69" s="14">
        <v>11853</v>
      </c>
      <c r="H69" s="144" t="s">
        <v>818</v>
      </c>
      <c r="I69" s="117">
        <v>14560</v>
      </c>
      <c r="J69" s="115">
        <v>0</v>
      </c>
      <c r="K69" s="115">
        <v>0</v>
      </c>
      <c r="L69" s="115">
        <v>0</v>
      </c>
      <c r="M69" s="12">
        <f t="shared" si="27"/>
        <v>14560</v>
      </c>
      <c r="N69" s="12">
        <v>30</v>
      </c>
      <c r="O69" s="128">
        <v>0</v>
      </c>
      <c r="P69" s="30">
        <f t="shared" si="52"/>
        <v>14560</v>
      </c>
      <c r="Q69" s="30">
        <f t="shared" si="53"/>
        <v>0</v>
      </c>
      <c r="R69" s="30">
        <f t="shared" si="54"/>
        <v>0</v>
      </c>
      <c r="S69" s="30">
        <f>O69*140</f>
        <v>0</v>
      </c>
      <c r="T69" s="30">
        <f t="shared" si="57"/>
        <v>0</v>
      </c>
      <c r="U69" s="30">
        <v>0</v>
      </c>
      <c r="V69" s="123">
        <f t="shared" si="29"/>
        <v>14560</v>
      </c>
      <c r="W69" s="123">
        <f t="shared" si="30"/>
        <v>14560</v>
      </c>
      <c r="X69" s="123">
        <f>V69</f>
        <v>14560</v>
      </c>
      <c r="Y69" s="30">
        <f t="shared" si="58"/>
        <v>1456</v>
      </c>
      <c r="Z69" s="30">
        <f t="shared" si="12"/>
        <v>110</v>
      </c>
      <c r="AA69" s="30">
        <v>0</v>
      </c>
      <c r="AB69" s="122">
        <v>0</v>
      </c>
      <c r="AC69" s="122">
        <v>0</v>
      </c>
      <c r="AD69" s="122">
        <f>Y69+Z69+AA69+AB69+AC69</f>
        <v>1566</v>
      </c>
      <c r="AE69" s="122">
        <f t="shared" si="33"/>
        <v>12994</v>
      </c>
      <c r="AF69" s="34"/>
      <c r="AG69" s="216"/>
    </row>
    <row r="70" spans="1:41" s="155" customFormat="1" ht="39" customHeight="1">
      <c r="A70" s="13">
        <v>61</v>
      </c>
      <c r="B70" s="21"/>
      <c r="C70" s="23" t="s">
        <v>837</v>
      </c>
      <c r="D70" s="23"/>
      <c r="E70" s="22"/>
      <c r="F70" s="150">
        <v>1115514789</v>
      </c>
      <c r="G70" s="210">
        <v>11827</v>
      </c>
      <c r="H70" s="211" t="s">
        <v>838</v>
      </c>
      <c r="I70" s="117">
        <v>14900</v>
      </c>
      <c r="J70" s="115">
        <v>0</v>
      </c>
      <c r="K70" s="115">
        <v>0</v>
      </c>
      <c r="L70" s="115">
        <v>0</v>
      </c>
      <c r="M70" s="12">
        <f t="shared" si="27"/>
        <v>14900</v>
      </c>
      <c r="N70" s="12">
        <v>29</v>
      </c>
      <c r="O70" s="128">
        <v>0</v>
      </c>
      <c r="P70" s="30">
        <f>204*70</f>
        <v>14280</v>
      </c>
      <c r="Q70" s="30">
        <f t="shared" si="53"/>
        <v>0</v>
      </c>
      <c r="R70" s="30">
        <f t="shared" si="54"/>
        <v>0</v>
      </c>
      <c r="S70" s="30">
        <f>O70*140</f>
        <v>0</v>
      </c>
      <c r="T70" s="30">
        <f t="shared" si="57"/>
        <v>0</v>
      </c>
      <c r="U70" s="30">
        <v>0</v>
      </c>
      <c r="V70" s="123">
        <f t="shared" si="29"/>
        <v>14280</v>
      </c>
      <c r="W70" s="123">
        <f t="shared" si="30"/>
        <v>14280</v>
      </c>
      <c r="X70" s="123">
        <f>V70</f>
        <v>14280</v>
      </c>
      <c r="Y70" s="30">
        <f t="shared" si="58"/>
        <v>1428</v>
      </c>
      <c r="Z70" s="30">
        <f t="shared" si="12"/>
        <v>108</v>
      </c>
      <c r="AA70" s="30">
        <v>0</v>
      </c>
      <c r="AB70" s="122">
        <v>0</v>
      </c>
      <c r="AC70" s="122">
        <v>0</v>
      </c>
      <c r="AD70" s="122">
        <f>Y70+Z70+AA70+AB70+AC70</f>
        <v>1536</v>
      </c>
      <c r="AE70" s="122">
        <f t="shared" si="33"/>
        <v>12744</v>
      </c>
      <c r="AF70" s="34" t="s">
        <v>38</v>
      </c>
      <c r="AG70" s="35">
        <v>44035</v>
      </c>
    </row>
    <row r="71" spans="1:41" s="155" customFormat="1" ht="39" customHeight="1">
      <c r="A71" s="13">
        <v>62</v>
      </c>
      <c r="B71" s="21"/>
      <c r="C71" s="23" t="s">
        <v>839</v>
      </c>
      <c r="D71" s="23"/>
      <c r="E71" s="22"/>
      <c r="F71" s="217">
        <v>1115685095</v>
      </c>
      <c r="G71" s="218">
        <v>11863</v>
      </c>
      <c r="H71" s="219" t="s">
        <v>840</v>
      </c>
      <c r="I71" s="117">
        <v>14900</v>
      </c>
      <c r="J71" s="115">
        <v>0</v>
      </c>
      <c r="K71" s="115">
        <v>0</v>
      </c>
      <c r="L71" s="115">
        <v>0</v>
      </c>
      <c r="M71" s="12">
        <f t="shared" si="27"/>
        <v>14900</v>
      </c>
      <c r="N71" s="12">
        <v>29</v>
      </c>
      <c r="O71" s="128">
        <v>0</v>
      </c>
      <c r="P71" s="30">
        <f>204*70</f>
        <v>14280</v>
      </c>
      <c r="Q71" s="30">
        <f t="shared" si="53"/>
        <v>0</v>
      </c>
      <c r="R71" s="30">
        <f t="shared" si="54"/>
        <v>0</v>
      </c>
      <c r="S71" s="30">
        <f>O71*140</f>
        <v>0</v>
      </c>
      <c r="T71" s="30">
        <f t="shared" si="57"/>
        <v>0</v>
      </c>
      <c r="U71" s="30">
        <v>0</v>
      </c>
      <c r="V71" s="123">
        <f t="shared" si="29"/>
        <v>14280</v>
      </c>
      <c r="W71" s="123">
        <f t="shared" si="30"/>
        <v>14280</v>
      </c>
      <c r="X71" s="123">
        <f t="shared" ref="X71" si="63">V71</f>
        <v>14280</v>
      </c>
      <c r="Y71" s="30">
        <f t="shared" si="58"/>
        <v>1428</v>
      </c>
      <c r="Z71" s="30">
        <f t="shared" si="12"/>
        <v>108</v>
      </c>
      <c r="AA71" s="30">
        <v>0</v>
      </c>
      <c r="AB71" s="122">
        <v>0</v>
      </c>
      <c r="AC71" s="122">
        <v>0</v>
      </c>
      <c r="AD71" s="122">
        <f t="shared" si="62"/>
        <v>1536</v>
      </c>
      <c r="AE71" s="122">
        <f t="shared" si="33"/>
        <v>12744</v>
      </c>
      <c r="AF71" s="34" t="s">
        <v>38</v>
      </c>
      <c r="AG71" s="35">
        <v>44035</v>
      </c>
    </row>
    <row r="72" spans="1:41" s="125" customFormat="1" ht="36" customHeight="1">
      <c r="A72" s="13">
        <v>63</v>
      </c>
      <c r="B72" s="16">
        <v>11227</v>
      </c>
      <c r="C72" s="12" t="s">
        <v>227</v>
      </c>
      <c r="D72" s="12" t="s">
        <v>228</v>
      </c>
      <c r="E72" s="22" t="s">
        <v>165</v>
      </c>
      <c r="F72" s="158">
        <v>6913158505</v>
      </c>
      <c r="G72" s="14">
        <v>1253</v>
      </c>
      <c r="H72" s="91" t="s">
        <v>229</v>
      </c>
      <c r="I72" s="117">
        <v>16200</v>
      </c>
      <c r="J72" s="115">
        <v>0</v>
      </c>
      <c r="K72" s="115">
        <v>0</v>
      </c>
      <c r="L72" s="115">
        <v>0</v>
      </c>
      <c r="M72" s="16">
        <f t="shared" si="27"/>
        <v>16200</v>
      </c>
      <c r="N72" s="128">
        <v>0</v>
      </c>
      <c r="O72" s="16">
        <v>0</v>
      </c>
      <c r="P72" s="30">
        <f>ROUND(I72/30*N72,0)</f>
        <v>0</v>
      </c>
      <c r="Q72" s="30">
        <f>ROUND(J72/30*N72,0)</f>
        <v>0</v>
      </c>
      <c r="R72" s="30">
        <f>ROUND(K72/30*N72,0)</f>
        <v>0</v>
      </c>
      <c r="S72" s="30">
        <f>ROUND(I72/30/8*2*O72,0)</f>
        <v>0</v>
      </c>
      <c r="T72" s="30">
        <f t="shared" ref="T72:T85" si="64">AK72-P72</f>
        <v>0</v>
      </c>
      <c r="U72" s="30">
        <v>0</v>
      </c>
      <c r="V72" s="31">
        <f t="shared" si="29"/>
        <v>0</v>
      </c>
      <c r="W72" s="31">
        <f t="shared" si="30"/>
        <v>0</v>
      </c>
      <c r="X72" s="31">
        <f>V72</f>
        <v>0</v>
      </c>
      <c r="Y72" s="30">
        <f>ROUND(W72*10%,0)</f>
        <v>0</v>
      </c>
      <c r="Z72" s="30">
        <f t="shared" si="12"/>
        <v>0</v>
      </c>
      <c r="AA72" s="30">
        <v>0</v>
      </c>
      <c r="AB72" s="30">
        <v>0</v>
      </c>
      <c r="AC72" s="30">
        <v>0</v>
      </c>
      <c r="AD72" s="30">
        <f>Y72+Z72+AA72+AB72+AC72</f>
        <v>0</v>
      </c>
      <c r="AE72" s="30">
        <f t="shared" si="33"/>
        <v>0</v>
      </c>
      <c r="AF72" s="34"/>
      <c r="AG72" s="26" t="s">
        <v>847</v>
      </c>
      <c r="AH72" s="41"/>
      <c r="AI72" s="52">
        <v>0</v>
      </c>
      <c r="AJ72" s="16">
        <v>0</v>
      </c>
      <c r="AK72" s="55">
        <f>190*AI72+15*AJ72</f>
        <v>0</v>
      </c>
      <c r="AL72" s="128">
        <f t="shared" ref="AL72:AL83" si="65">AK72-V72</f>
        <v>0</v>
      </c>
      <c r="AM72" s="41"/>
      <c r="AN72" s="41"/>
      <c r="AO72" s="41"/>
    </row>
    <row r="73" spans="1:41" s="125" customFormat="1" ht="39" customHeight="1">
      <c r="A73" s="13">
        <v>64</v>
      </c>
      <c r="B73" s="24">
        <v>12737</v>
      </c>
      <c r="C73" s="12" t="s">
        <v>230</v>
      </c>
      <c r="D73" s="159" t="s">
        <v>231</v>
      </c>
      <c r="E73" s="22" t="s">
        <v>165</v>
      </c>
      <c r="F73" s="160">
        <v>1115066729</v>
      </c>
      <c r="G73" s="16">
        <v>11766</v>
      </c>
      <c r="H73" s="161" t="s">
        <v>232</v>
      </c>
      <c r="I73" s="117">
        <v>16200</v>
      </c>
      <c r="J73" s="117">
        <v>0</v>
      </c>
      <c r="K73" s="117">
        <v>0</v>
      </c>
      <c r="L73" s="117">
        <v>0</v>
      </c>
      <c r="M73" s="16">
        <f t="shared" si="27"/>
        <v>16200</v>
      </c>
      <c r="N73" s="128">
        <v>27</v>
      </c>
      <c r="O73" s="16">
        <v>0</v>
      </c>
      <c r="P73" s="30">
        <f t="shared" ref="P73:P85" si="66">ROUND(I73/30*N73,0)</f>
        <v>14580</v>
      </c>
      <c r="Q73" s="30">
        <f t="shared" ref="Q73:Q85" si="67">ROUND(J73/30*N73,0)</f>
        <v>0</v>
      </c>
      <c r="R73" s="30">
        <f t="shared" ref="R73:R85" si="68">ROUND(K73/30*N73,0)</f>
        <v>0</v>
      </c>
      <c r="S73" s="30">
        <f t="shared" ref="S73:S85" si="69">ROUND(I73/30/8*2*O73,0)</f>
        <v>0</v>
      </c>
      <c r="T73" s="30">
        <f t="shared" si="64"/>
        <v>295</v>
      </c>
      <c r="U73" s="30">
        <v>0</v>
      </c>
      <c r="V73" s="31">
        <f t="shared" si="29"/>
        <v>14875</v>
      </c>
      <c r="W73" s="31">
        <f t="shared" si="30"/>
        <v>14580</v>
      </c>
      <c r="X73" s="31">
        <f>V73</f>
        <v>14875</v>
      </c>
      <c r="Y73" s="30">
        <f t="shared" ref="Y73:Y85" si="70">ROUND(W73*10%,0)</f>
        <v>1458</v>
      </c>
      <c r="Z73" s="30">
        <f t="shared" si="12"/>
        <v>112</v>
      </c>
      <c r="AA73" s="30">
        <v>0</v>
      </c>
      <c r="AB73" s="30">
        <v>0</v>
      </c>
      <c r="AC73" s="30">
        <v>0</v>
      </c>
      <c r="AD73" s="30">
        <f>Y73+Z73+AA73+AB73+AC73</f>
        <v>1570</v>
      </c>
      <c r="AE73" s="30">
        <f t="shared" si="33"/>
        <v>13305</v>
      </c>
      <c r="AF73" s="34" t="s">
        <v>38</v>
      </c>
      <c r="AG73" s="35">
        <v>44035</v>
      </c>
      <c r="AH73" s="41"/>
      <c r="AI73" s="52">
        <v>67</v>
      </c>
      <c r="AJ73" s="16">
        <v>143</v>
      </c>
      <c r="AK73" s="16">
        <f>190*AI73+15*AJ73</f>
        <v>14875</v>
      </c>
      <c r="AL73" s="128">
        <f>AK73-V73</f>
        <v>0</v>
      </c>
      <c r="AM73" s="41"/>
      <c r="AN73" s="41"/>
    </row>
    <row r="74" spans="1:41" s="41" customFormat="1" ht="39" customHeight="1">
      <c r="A74" s="13">
        <v>65</v>
      </c>
      <c r="B74" s="24">
        <v>12403</v>
      </c>
      <c r="C74" s="12" t="s">
        <v>233</v>
      </c>
      <c r="D74" s="12" t="s">
        <v>234</v>
      </c>
      <c r="E74" s="22" t="s">
        <v>165</v>
      </c>
      <c r="F74" s="13">
        <v>6924662863</v>
      </c>
      <c r="G74" s="14">
        <v>1429</v>
      </c>
      <c r="H74" s="91" t="s">
        <v>235</v>
      </c>
      <c r="I74" s="117">
        <v>16200</v>
      </c>
      <c r="J74" s="115">
        <v>0</v>
      </c>
      <c r="K74" s="115">
        <v>0</v>
      </c>
      <c r="L74" s="115">
        <v>0</v>
      </c>
      <c r="M74" s="16">
        <f t="shared" si="27"/>
        <v>16200</v>
      </c>
      <c r="N74" s="128">
        <v>0</v>
      </c>
      <c r="O74" s="16">
        <v>0</v>
      </c>
      <c r="P74" s="30">
        <f t="shared" si="66"/>
        <v>0</v>
      </c>
      <c r="Q74" s="30">
        <f t="shared" si="67"/>
        <v>0</v>
      </c>
      <c r="R74" s="30">
        <f t="shared" si="68"/>
        <v>0</v>
      </c>
      <c r="S74" s="30">
        <f t="shared" si="69"/>
        <v>0</v>
      </c>
      <c r="T74" s="30">
        <f t="shared" si="64"/>
        <v>0</v>
      </c>
      <c r="U74" s="30">
        <v>0</v>
      </c>
      <c r="V74" s="31">
        <f t="shared" si="29"/>
        <v>0</v>
      </c>
      <c r="W74" s="31">
        <f t="shared" si="30"/>
        <v>0</v>
      </c>
      <c r="X74" s="31">
        <f>V74</f>
        <v>0</v>
      </c>
      <c r="Y74" s="30">
        <f t="shared" si="70"/>
        <v>0</v>
      </c>
      <c r="Z74" s="30">
        <f t="shared" ref="Z74:Z87" si="71">CEILING(X74*0.75%,1)</f>
        <v>0</v>
      </c>
      <c r="AA74" s="30">
        <v>0</v>
      </c>
      <c r="AB74" s="30">
        <v>0</v>
      </c>
      <c r="AC74" s="30">
        <v>0</v>
      </c>
      <c r="AD74" s="30">
        <f>Y74+Z74+AA74+AB74+AC74</f>
        <v>0</v>
      </c>
      <c r="AE74" s="30">
        <f t="shared" si="33"/>
        <v>0</v>
      </c>
      <c r="AF74" s="34"/>
      <c r="AG74" s="26" t="s">
        <v>847</v>
      </c>
      <c r="AI74" s="52">
        <v>0</v>
      </c>
      <c r="AJ74" s="16">
        <v>0</v>
      </c>
      <c r="AK74" s="55">
        <f>190*AI74+15*AJ74</f>
        <v>0</v>
      </c>
      <c r="AL74" s="16">
        <f t="shared" si="65"/>
        <v>0</v>
      </c>
    </row>
    <row r="75" spans="1:41" s="41" customFormat="1" ht="36.75" customHeight="1">
      <c r="A75" s="13">
        <v>66</v>
      </c>
      <c r="B75" s="24">
        <v>12433</v>
      </c>
      <c r="C75" s="196" t="s">
        <v>201</v>
      </c>
      <c r="D75" s="25" t="s">
        <v>236</v>
      </c>
      <c r="E75" s="22" t="s">
        <v>165</v>
      </c>
      <c r="F75" s="26">
        <v>1114929984</v>
      </c>
      <c r="G75" s="14">
        <v>11465</v>
      </c>
      <c r="H75" s="93" t="s">
        <v>237</v>
      </c>
      <c r="I75" s="117">
        <v>16200</v>
      </c>
      <c r="J75" s="115">
        <v>0</v>
      </c>
      <c r="K75" s="115">
        <v>0</v>
      </c>
      <c r="L75" s="115">
        <v>0</v>
      </c>
      <c r="M75" s="16">
        <f t="shared" si="27"/>
        <v>16200</v>
      </c>
      <c r="N75" s="128">
        <v>26</v>
      </c>
      <c r="O75" s="16">
        <v>0</v>
      </c>
      <c r="P75" s="30">
        <f t="shared" si="66"/>
        <v>14040</v>
      </c>
      <c r="Q75" s="30">
        <f t="shared" si="67"/>
        <v>0</v>
      </c>
      <c r="R75" s="30">
        <f t="shared" si="68"/>
        <v>0</v>
      </c>
      <c r="S75" s="30">
        <f t="shared" si="69"/>
        <v>0</v>
      </c>
      <c r="T75" s="30">
        <f t="shared" si="64"/>
        <v>315</v>
      </c>
      <c r="U75" s="30">
        <v>0</v>
      </c>
      <c r="V75" s="31">
        <f t="shared" si="29"/>
        <v>14355</v>
      </c>
      <c r="W75" s="31">
        <f t="shared" si="30"/>
        <v>14040</v>
      </c>
      <c r="X75" s="31">
        <f t="shared" ref="X75:X81" si="72">V75</f>
        <v>14355</v>
      </c>
      <c r="Y75" s="30">
        <f t="shared" si="70"/>
        <v>1404</v>
      </c>
      <c r="Z75" s="30">
        <f t="shared" si="71"/>
        <v>108</v>
      </c>
      <c r="AA75" s="30">
        <v>0</v>
      </c>
      <c r="AB75" s="30">
        <v>0</v>
      </c>
      <c r="AC75" s="30">
        <v>0</v>
      </c>
      <c r="AD75" s="30">
        <f t="shared" ref="AD75:AD81" si="73">+AC75+AB75+AA75+Z75+Y75</f>
        <v>1512</v>
      </c>
      <c r="AE75" s="30">
        <f t="shared" si="33"/>
        <v>12843</v>
      </c>
      <c r="AF75" s="34" t="s">
        <v>38</v>
      </c>
      <c r="AG75" s="35">
        <v>44035</v>
      </c>
      <c r="AI75" s="52">
        <v>75</v>
      </c>
      <c r="AJ75" s="16">
        <v>7</v>
      </c>
      <c r="AK75" s="55">
        <f t="shared" ref="AK75:AK84" si="74">190*AI75+15*AJ75</f>
        <v>14355</v>
      </c>
      <c r="AL75" s="16">
        <f t="shared" si="65"/>
        <v>0</v>
      </c>
    </row>
    <row r="76" spans="1:41" s="125" customFormat="1" ht="39" customHeight="1">
      <c r="A76" s="13">
        <v>67</v>
      </c>
      <c r="B76" s="21">
        <v>12707</v>
      </c>
      <c r="C76" s="230" t="s">
        <v>238</v>
      </c>
      <c r="D76" s="23" t="s">
        <v>239</v>
      </c>
      <c r="E76" s="22" t="s">
        <v>165</v>
      </c>
      <c r="F76" s="12">
        <v>1115495063</v>
      </c>
      <c r="G76" s="14">
        <v>11736</v>
      </c>
      <c r="H76" s="91" t="s">
        <v>240</v>
      </c>
      <c r="I76" s="117">
        <v>16200</v>
      </c>
      <c r="J76" s="115">
        <v>0</v>
      </c>
      <c r="K76" s="115">
        <v>0</v>
      </c>
      <c r="L76" s="115">
        <v>0</v>
      </c>
      <c r="M76" s="16">
        <f t="shared" si="27"/>
        <v>16200</v>
      </c>
      <c r="N76" s="128">
        <v>12</v>
      </c>
      <c r="O76" s="16">
        <v>0</v>
      </c>
      <c r="P76" s="30">
        <f t="shared" si="66"/>
        <v>6480</v>
      </c>
      <c r="Q76" s="30">
        <f t="shared" si="67"/>
        <v>0</v>
      </c>
      <c r="R76" s="30">
        <f t="shared" si="68"/>
        <v>0</v>
      </c>
      <c r="S76" s="30">
        <f t="shared" si="69"/>
        <v>0</v>
      </c>
      <c r="T76" s="30">
        <f t="shared" si="64"/>
        <v>130</v>
      </c>
      <c r="U76" s="30">
        <v>0</v>
      </c>
      <c r="V76" s="31">
        <f>U76+T76+S76+R76+Q76+P76</f>
        <v>6610</v>
      </c>
      <c r="W76" s="31">
        <f>IF(P76&gt;15000,15000,P76)</f>
        <v>6480</v>
      </c>
      <c r="X76" s="31">
        <f>V76</f>
        <v>6610</v>
      </c>
      <c r="Y76" s="30">
        <f t="shared" si="70"/>
        <v>648</v>
      </c>
      <c r="Z76" s="30">
        <f t="shared" si="71"/>
        <v>50</v>
      </c>
      <c r="AA76" s="30">
        <v>0</v>
      </c>
      <c r="AB76" s="30">
        <v>0</v>
      </c>
      <c r="AC76" s="30">
        <v>0</v>
      </c>
      <c r="AD76" s="30">
        <f t="shared" si="73"/>
        <v>698</v>
      </c>
      <c r="AE76" s="30">
        <f>V76-AD76</f>
        <v>5912</v>
      </c>
      <c r="AF76" s="34"/>
      <c r="AG76" s="35"/>
      <c r="AH76" s="41"/>
      <c r="AI76" s="52">
        <v>34</v>
      </c>
      <c r="AJ76" s="16">
        <v>10</v>
      </c>
      <c r="AK76" s="55">
        <f t="shared" si="74"/>
        <v>6610</v>
      </c>
      <c r="AL76" s="16">
        <f t="shared" si="65"/>
        <v>0</v>
      </c>
    </row>
    <row r="77" spans="1:41" s="125" customFormat="1" ht="36.75" customHeight="1">
      <c r="A77" s="13">
        <v>68</v>
      </c>
      <c r="B77" s="132">
        <v>12307</v>
      </c>
      <c r="C77" s="12" t="s">
        <v>241</v>
      </c>
      <c r="D77" s="12" t="s">
        <v>242</v>
      </c>
      <c r="E77" s="22" t="s">
        <v>165</v>
      </c>
      <c r="F77" s="108">
        <v>1114707897</v>
      </c>
      <c r="G77" s="14">
        <v>1333</v>
      </c>
      <c r="H77" s="91" t="s">
        <v>243</v>
      </c>
      <c r="I77" s="117">
        <v>16200</v>
      </c>
      <c r="J77" s="115">
        <v>0</v>
      </c>
      <c r="K77" s="115">
        <v>0</v>
      </c>
      <c r="L77" s="115">
        <v>0</v>
      </c>
      <c r="M77" s="16">
        <f t="shared" si="27"/>
        <v>16200</v>
      </c>
      <c r="N77" s="128">
        <v>0</v>
      </c>
      <c r="O77" s="16">
        <v>0</v>
      </c>
      <c r="P77" s="30">
        <f t="shared" si="66"/>
        <v>0</v>
      </c>
      <c r="Q77" s="30">
        <f t="shared" si="67"/>
        <v>0</v>
      </c>
      <c r="R77" s="30">
        <f t="shared" si="68"/>
        <v>0</v>
      </c>
      <c r="S77" s="30">
        <f t="shared" si="69"/>
        <v>0</v>
      </c>
      <c r="T77" s="30">
        <f t="shared" si="64"/>
        <v>0</v>
      </c>
      <c r="U77" s="30">
        <v>0</v>
      </c>
      <c r="V77" s="31">
        <f t="shared" si="29"/>
        <v>0</v>
      </c>
      <c r="W77" s="31">
        <f t="shared" si="30"/>
        <v>0</v>
      </c>
      <c r="X77" s="31">
        <f t="shared" si="72"/>
        <v>0</v>
      </c>
      <c r="Y77" s="30">
        <f t="shared" si="70"/>
        <v>0</v>
      </c>
      <c r="Z77" s="30">
        <f t="shared" si="71"/>
        <v>0</v>
      </c>
      <c r="AA77" s="30">
        <v>0</v>
      </c>
      <c r="AB77" s="30">
        <v>0</v>
      </c>
      <c r="AC77" s="30">
        <v>0</v>
      </c>
      <c r="AD77" s="30">
        <f t="shared" si="73"/>
        <v>0</v>
      </c>
      <c r="AE77" s="30">
        <f t="shared" si="33"/>
        <v>0</v>
      </c>
      <c r="AF77" s="34"/>
      <c r="AG77" s="26" t="s">
        <v>847</v>
      </c>
      <c r="AH77" s="41"/>
      <c r="AI77" s="52">
        <v>0</v>
      </c>
      <c r="AJ77" s="16">
        <v>0</v>
      </c>
      <c r="AK77" s="55">
        <f t="shared" si="74"/>
        <v>0</v>
      </c>
      <c r="AL77" s="128">
        <f t="shared" si="65"/>
        <v>0</v>
      </c>
      <c r="AM77" s="41"/>
      <c r="AN77" s="41"/>
    </row>
    <row r="78" spans="1:41" s="125" customFormat="1" ht="39" customHeight="1">
      <c r="A78" s="13">
        <v>69</v>
      </c>
      <c r="B78" s="21">
        <v>12548</v>
      </c>
      <c r="C78" s="23" t="s">
        <v>244</v>
      </c>
      <c r="D78" s="23" t="s">
        <v>245</v>
      </c>
      <c r="E78" s="22" t="s">
        <v>165</v>
      </c>
      <c r="F78" s="16">
        <v>1115186605</v>
      </c>
      <c r="G78" s="14">
        <v>11577</v>
      </c>
      <c r="H78" s="127" t="s">
        <v>246</v>
      </c>
      <c r="I78" s="117">
        <v>16200</v>
      </c>
      <c r="J78" s="115">
        <v>0</v>
      </c>
      <c r="K78" s="115">
        <v>0</v>
      </c>
      <c r="L78" s="115">
        <v>0</v>
      </c>
      <c r="M78" s="16">
        <f t="shared" si="27"/>
        <v>16200</v>
      </c>
      <c r="N78" s="128">
        <v>18</v>
      </c>
      <c r="O78" s="16">
        <v>0</v>
      </c>
      <c r="P78" s="30">
        <f t="shared" si="66"/>
        <v>9720</v>
      </c>
      <c r="Q78" s="30">
        <f t="shared" si="67"/>
        <v>0</v>
      </c>
      <c r="R78" s="30">
        <f t="shared" si="68"/>
        <v>0</v>
      </c>
      <c r="S78" s="30">
        <f t="shared" si="69"/>
        <v>0</v>
      </c>
      <c r="T78" s="30">
        <f t="shared" si="64"/>
        <v>400</v>
      </c>
      <c r="U78" s="30">
        <v>0</v>
      </c>
      <c r="V78" s="31">
        <f t="shared" si="29"/>
        <v>10120</v>
      </c>
      <c r="W78" s="31">
        <f t="shared" si="30"/>
        <v>9720</v>
      </c>
      <c r="X78" s="31">
        <f t="shared" si="72"/>
        <v>10120</v>
      </c>
      <c r="Y78" s="30">
        <f t="shared" si="70"/>
        <v>972</v>
      </c>
      <c r="Z78" s="30">
        <f t="shared" si="71"/>
        <v>76</v>
      </c>
      <c r="AA78" s="30">
        <v>0</v>
      </c>
      <c r="AB78" s="30">
        <v>0</v>
      </c>
      <c r="AC78" s="30">
        <v>0</v>
      </c>
      <c r="AD78" s="30">
        <f t="shared" si="73"/>
        <v>1048</v>
      </c>
      <c r="AE78" s="30">
        <f t="shared" si="33"/>
        <v>9072</v>
      </c>
      <c r="AF78" s="34" t="s">
        <v>38</v>
      </c>
      <c r="AG78" s="35">
        <v>44035</v>
      </c>
      <c r="AI78" s="52">
        <v>49</v>
      </c>
      <c r="AJ78" s="16">
        <v>54</v>
      </c>
      <c r="AK78" s="55">
        <f t="shared" si="74"/>
        <v>10120</v>
      </c>
      <c r="AL78" s="128">
        <f t="shared" si="65"/>
        <v>0</v>
      </c>
      <c r="AM78" s="41"/>
      <c r="AN78" s="41"/>
    </row>
    <row r="79" spans="1:41" s="125" customFormat="1" ht="39" customHeight="1">
      <c r="A79" s="13">
        <v>70</v>
      </c>
      <c r="B79" s="21">
        <v>12535</v>
      </c>
      <c r="C79" s="23" t="s">
        <v>247</v>
      </c>
      <c r="D79" s="23" t="s">
        <v>248</v>
      </c>
      <c r="E79" s="22" t="s">
        <v>165</v>
      </c>
      <c r="F79" s="16">
        <v>6923209025</v>
      </c>
      <c r="G79" s="14">
        <v>11564</v>
      </c>
      <c r="H79" s="127" t="s">
        <v>249</v>
      </c>
      <c r="I79" s="117">
        <v>16200</v>
      </c>
      <c r="J79" s="115">
        <v>0</v>
      </c>
      <c r="K79" s="115">
        <v>0</v>
      </c>
      <c r="L79" s="115">
        <v>0</v>
      </c>
      <c r="M79" s="16">
        <f>I79+J79+K79+L79</f>
        <v>16200</v>
      </c>
      <c r="N79" s="128">
        <v>16</v>
      </c>
      <c r="O79" s="16">
        <v>0</v>
      </c>
      <c r="P79" s="30">
        <f t="shared" si="66"/>
        <v>8640</v>
      </c>
      <c r="Q79" s="30">
        <f t="shared" si="67"/>
        <v>0</v>
      </c>
      <c r="R79" s="30">
        <f t="shared" si="68"/>
        <v>0</v>
      </c>
      <c r="S79" s="30">
        <f t="shared" si="69"/>
        <v>0</v>
      </c>
      <c r="T79" s="30">
        <f t="shared" si="64"/>
        <v>195</v>
      </c>
      <c r="U79" s="30">
        <v>0</v>
      </c>
      <c r="V79" s="31">
        <f>U79+T79+S79+R79+Q79+P79</f>
        <v>8835</v>
      </c>
      <c r="W79" s="31">
        <f>IF(P79&gt;15000,15000,P79)</f>
        <v>8640</v>
      </c>
      <c r="X79" s="31">
        <f>V79</f>
        <v>8835</v>
      </c>
      <c r="Y79" s="30">
        <f t="shared" si="70"/>
        <v>864</v>
      </c>
      <c r="Z79" s="30">
        <f t="shared" si="71"/>
        <v>67</v>
      </c>
      <c r="AA79" s="30">
        <v>0</v>
      </c>
      <c r="AB79" s="30">
        <v>0</v>
      </c>
      <c r="AC79" s="30">
        <v>0</v>
      </c>
      <c r="AD79" s="30">
        <f t="shared" si="73"/>
        <v>931</v>
      </c>
      <c r="AE79" s="30">
        <f>V79-AD79</f>
        <v>7904</v>
      </c>
      <c r="AF79" s="34" t="s">
        <v>38</v>
      </c>
      <c r="AG79" s="35">
        <v>44035</v>
      </c>
      <c r="AH79" s="41"/>
      <c r="AI79" s="52">
        <v>30</v>
      </c>
      <c r="AJ79" s="16">
        <v>209</v>
      </c>
      <c r="AK79" s="16">
        <f>190*AI79+15*AJ79</f>
        <v>8835</v>
      </c>
      <c r="AL79" s="128">
        <f>AK79-V79</f>
        <v>0</v>
      </c>
      <c r="AM79" s="41"/>
      <c r="AN79" s="41"/>
    </row>
    <row r="80" spans="1:41" s="125" customFormat="1" ht="39" customHeight="1">
      <c r="A80" s="13">
        <v>71</v>
      </c>
      <c r="B80" s="21">
        <v>12589</v>
      </c>
      <c r="C80" s="23" t="s">
        <v>250</v>
      </c>
      <c r="D80" s="162" t="s">
        <v>251</v>
      </c>
      <c r="E80" s="22" t="s">
        <v>165</v>
      </c>
      <c r="F80" s="128">
        <v>6716502974</v>
      </c>
      <c r="G80" s="14">
        <v>11618</v>
      </c>
      <c r="H80" s="144" t="s">
        <v>252</v>
      </c>
      <c r="I80" s="117">
        <v>16200</v>
      </c>
      <c r="J80" s="115">
        <v>0</v>
      </c>
      <c r="K80" s="115">
        <v>0</v>
      </c>
      <c r="L80" s="115">
        <v>0</v>
      </c>
      <c r="M80" s="16">
        <f t="shared" si="27"/>
        <v>16200</v>
      </c>
      <c r="N80" s="16">
        <v>30</v>
      </c>
      <c r="O80" s="16">
        <v>0</v>
      </c>
      <c r="P80" s="30">
        <f t="shared" si="66"/>
        <v>16200</v>
      </c>
      <c r="Q80" s="30">
        <f t="shared" si="67"/>
        <v>0</v>
      </c>
      <c r="R80" s="30">
        <f t="shared" si="68"/>
        <v>0</v>
      </c>
      <c r="S80" s="30">
        <f t="shared" si="69"/>
        <v>0</v>
      </c>
      <c r="T80" s="30">
        <f t="shared" si="64"/>
        <v>1995</v>
      </c>
      <c r="U80" s="30">
        <v>0</v>
      </c>
      <c r="V80" s="31">
        <f t="shared" si="29"/>
        <v>18195</v>
      </c>
      <c r="W80" s="31">
        <f t="shared" si="30"/>
        <v>15000</v>
      </c>
      <c r="X80" s="31">
        <f t="shared" si="72"/>
        <v>18195</v>
      </c>
      <c r="Y80" s="30">
        <f t="shared" si="70"/>
        <v>1500</v>
      </c>
      <c r="Z80" s="30">
        <f t="shared" si="71"/>
        <v>137</v>
      </c>
      <c r="AA80" s="30">
        <v>0</v>
      </c>
      <c r="AB80" s="30">
        <v>0</v>
      </c>
      <c r="AC80" s="30">
        <v>0</v>
      </c>
      <c r="AD80" s="30">
        <f t="shared" si="73"/>
        <v>1637</v>
      </c>
      <c r="AE80" s="30">
        <f t="shared" si="33"/>
        <v>16558</v>
      </c>
      <c r="AF80" s="34" t="s">
        <v>38</v>
      </c>
      <c r="AG80" s="35">
        <v>44035</v>
      </c>
      <c r="AI80" s="52">
        <v>60</v>
      </c>
      <c r="AJ80" s="16">
        <v>453</v>
      </c>
      <c r="AK80" s="55">
        <f t="shared" si="74"/>
        <v>18195</v>
      </c>
      <c r="AL80" s="128">
        <f t="shared" si="65"/>
        <v>0</v>
      </c>
    </row>
    <row r="81" spans="1:42" s="125" customFormat="1" ht="39" customHeight="1">
      <c r="A81" s="13">
        <v>72</v>
      </c>
      <c r="B81" s="21">
        <v>12719</v>
      </c>
      <c r="C81" s="196" t="s">
        <v>253</v>
      </c>
      <c r="D81" s="152" t="s">
        <v>254</v>
      </c>
      <c r="E81" s="22" t="s">
        <v>165</v>
      </c>
      <c r="F81" s="12">
        <v>1115513092</v>
      </c>
      <c r="G81" s="14">
        <v>11748</v>
      </c>
      <c r="H81" s="91" t="s">
        <v>255</v>
      </c>
      <c r="I81" s="117">
        <v>16200</v>
      </c>
      <c r="J81" s="115">
        <v>0</v>
      </c>
      <c r="K81" s="115">
        <v>0</v>
      </c>
      <c r="L81" s="115">
        <v>0</v>
      </c>
      <c r="M81" s="16">
        <f t="shared" si="27"/>
        <v>16200</v>
      </c>
      <c r="N81" s="16">
        <v>30</v>
      </c>
      <c r="O81" s="16">
        <v>0</v>
      </c>
      <c r="P81" s="30">
        <f t="shared" si="66"/>
        <v>16200</v>
      </c>
      <c r="Q81" s="30">
        <f t="shared" si="67"/>
        <v>0</v>
      </c>
      <c r="R81" s="30">
        <f t="shared" si="68"/>
        <v>0</v>
      </c>
      <c r="S81" s="30">
        <f t="shared" si="69"/>
        <v>0</v>
      </c>
      <c r="T81" s="30">
        <f t="shared" si="64"/>
        <v>1955</v>
      </c>
      <c r="U81" s="30">
        <v>0</v>
      </c>
      <c r="V81" s="31">
        <f t="shared" si="29"/>
        <v>18155</v>
      </c>
      <c r="W81" s="31">
        <f t="shared" si="30"/>
        <v>15000</v>
      </c>
      <c r="X81" s="31">
        <f t="shared" si="72"/>
        <v>18155</v>
      </c>
      <c r="Y81" s="30">
        <f t="shared" si="70"/>
        <v>1500</v>
      </c>
      <c r="Z81" s="30">
        <f t="shared" si="71"/>
        <v>137</v>
      </c>
      <c r="AA81" s="30">
        <v>0</v>
      </c>
      <c r="AB81" s="30">
        <v>0</v>
      </c>
      <c r="AC81" s="30">
        <v>0</v>
      </c>
      <c r="AD81" s="30">
        <f t="shared" si="73"/>
        <v>1637</v>
      </c>
      <c r="AE81" s="30">
        <f t="shared" si="33"/>
        <v>16518</v>
      </c>
      <c r="AF81" s="34" t="s">
        <v>38</v>
      </c>
      <c r="AG81" s="35">
        <v>44035</v>
      </c>
      <c r="AH81" s="41"/>
      <c r="AI81" s="52">
        <v>80</v>
      </c>
      <c r="AJ81" s="16">
        <v>197</v>
      </c>
      <c r="AK81" s="16">
        <f t="shared" si="74"/>
        <v>18155</v>
      </c>
      <c r="AL81" s="128">
        <f t="shared" si="65"/>
        <v>0</v>
      </c>
    </row>
    <row r="82" spans="1:42" s="41" customFormat="1" ht="39" customHeight="1">
      <c r="A82" s="13">
        <v>73</v>
      </c>
      <c r="B82" s="21">
        <v>12477</v>
      </c>
      <c r="C82" s="23" t="s">
        <v>256</v>
      </c>
      <c r="D82" s="23" t="s">
        <v>257</v>
      </c>
      <c r="E82" s="22" t="s">
        <v>165</v>
      </c>
      <c r="F82" s="13">
        <v>1115040205</v>
      </c>
      <c r="G82" s="14">
        <v>11506</v>
      </c>
      <c r="H82" s="27" t="s">
        <v>258</v>
      </c>
      <c r="I82" s="117">
        <v>16200</v>
      </c>
      <c r="J82" s="115">
        <v>0</v>
      </c>
      <c r="K82" s="115">
        <v>0</v>
      </c>
      <c r="L82" s="115">
        <v>0</v>
      </c>
      <c r="M82" s="16">
        <f>I82+J82+K82+L82</f>
        <v>16200</v>
      </c>
      <c r="N82" s="16">
        <v>29</v>
      </c>
      <c r="O82" s="16">
        <v>0</v>
      </c>
      <c r="P82" s="30">
        <f t="shared" si="66"/>
        <v>15660</v>
      </c>
      <c r="Q82" s="30">
        <f t="shared" si="67"/>
        <v>0</v>
      </c>
      <c r="R82" s="30">
        <f t="shared" si="68"/>
        <v>0</v>
      </c>
      <c r="S82" s="30">
        <f t="shared" si="69"/>
        <v>0</v>
      </c>
      <c r="T82" s="30">
        <f t="shared" si="64"/>
        <v>495</v>
      </c>
      <c r="U82" s="30">
        <v>0</v>
      </c>
      <c r="V82" s="31">
        <f>U82+T82+S82+R82+Q82+P82</f>
        <v>16155</v>
      </c>
      <c r="W82" s="31">
        <f>IF(P82&gt;15000,15000,P82)</f>
        <v>15000</v>
      </c>
      <c r="X82" s="31">
        <f>V82</f>
        <v>16155</v>
      </c>
      <c r="Y82" s="30">
        <f t="shared" si="70"/>
        <v>1500</v>
      </c>
      <c r="Z82" s="30">
        <f t="shared" si="71"/>
        <v>122</v>
      </c>
      <c r="AA82" s="30">
        <v>0</v>
      </c>
      <c r="AB82" s="30">
        <v>0</v>
      </c>
      <c r="AC82" s="30">
        <v>0</v>
      </c>
      <c r="AD82" s="30">
        <f>+AC82+AB82+AA82+Z82+Y82</f>
        <v>1622</v>
      </c>
      <c r="AE82" s="30">
        <f>V82-AD82</f>
        <v>14533</v>
      </c>
      <c r="AF82" s="34" t="s">
        <v>38</v>
      </c>
      <c r="AG82" s="35">
        <v>44035</v>
      </c>
      <c r="AI82" s="52">
        <v>66</v>
      </c>
      <c r="AJ82" s="16">
        <v>241</v>
      </c>
      <c r="AK82" s="16">
        <f>190*AI82+15*AJ82</f>
        <v>16155</v>
      </c>
      <c r="AL82" s="16">
        <f>AK82-V82</f>
        <v>0</v>
      </c>
    </row>
    <row r="83" spans="1:42" s="41" customFormat="1" ht="39" customHeight="1">
      <c r="A83" s="13">
        <v>74</v>
      </c>
      <c r="B83" s="16">
        <v>12309</v>
      </c>
      <c r="C83" s="12" t="s">
        <v>259</v>
      </c>
      <c r="D83" s="12" t="s">
        <v>260</v>
      </c>
      <c r="E83" s="22" t="s">
        <v>165</v>
      </c>
      <c r="F83" s="13">
        <v>1114727385</v>
      </c>
      <c r="G83" s="14">
        <v>1335</v>
      </c>
      <c r="H83" s="91" t="s">
        <v>261</v>
      </c>
      <c r="I83" s="117">
        <v>16200</v>
      </c>
      <c r="J83" s="115">
        <v>0</v>
      </c>
      <c r="K83" s="115">
        <v>0</v>
      </c>
      <c r="L83" s="115">
        <v>0</v>
      </c>
      <c r="M83" s="16">
        <f>I83+J83+K83+L83</f>
        <v>16200</v>
      </c>
      <c r="N83" s="16">
        <v>0</v>
      </c>
      <c r="O83" s="16">
        <v>0</v>
      </c>
      <c r="P83" s="30">
        <f t="shared" si="66"/>
        <v>0</v>
      </c>
      <c r="Q83" s="30">
        <f t="shared" si="67"/>
        <v>0</v>
      </c>
      <c r="R83" s="30">
        <f t="shared" si="68"/>
        <v>0</v>
      </c>
      <c r="S83" s="30">
        <f t="shared" si="69"/>
        <v>0</v>
      </c>
      <c r="T83" s="30">
        <f t="shared" si="64"/>
        <v>0</v>
      </c>
      <c r="U83" s="30">
        <v>0</v>
      </c>
      <c r="V83" s="31">
        <f>U83+T83+S83+R83+Q83+P83</f>
        <v>0</v>
      </c>
      <c r="W83" s="31">
        <f>IF(P83&gt;15000,15000,P83)</f>
        <v>0</v>
      </c>
      <c r="X83" s="31">
        <f>V83</f>
        <v>0</v>
      </c>
      <c r="Y83" s="30">
        <f t="shared" si="70"/>
        <v>0</v>
      </c>
      <c r="Z83" s="30">
        <f t="shared" si="71"/>
        <v>0</v>
      </c>
      <c r="AA83" s="30">
        <v>0</v>
      </c>
      <c r="AB83" s="30">
        <v>0</v>
      </c>
      <c r="AC83" s="30">
        <v>0</v>
      </c>
      <c r="AD83" s="30">
        <f>+AC83+AB83+AA83+Z83+Y83</f>
        <v>0</v>
      </c>
      <c r="AE83" s="30">
        <f>V83-AD83</f>
        <v>0</v>
      </c>
      <c r="AF83" s="34"/>
      <c r="AG83" s="26" t="s">
        <v>847</v>
      </c>
      <c r="AI83" s="52">
        <v>0</v>
      </c>
      <c r="AJ83" s="16">
        <v>0</v>
      </c>
      <c r="AK83" s="16">
        <f t="shared" si="74"/>
        <v>0</v>
      </c>
      <c r="AL83" s="16">
        <f t="shared" si="65"/>
        <v>0</v>
      </c>
    </row>
    <row r="84" spans="1:42" s="41" customFormat="1" ht="36" customHeight="1">
      <c r="A84" s="13">
        <v>75</v>
      </c>
      <c r="B84" s="16">
        <v>11208</v>
      </c>
      <c r="C84" s="12" t="s">
        <v>262</v>
      </c>
      <c r="D84" s="12" t="s">
        <v>263</v>
      </c>
      <c r="E84" s="22" t="s">
        <v>165</v>
      </c>
      <c r="F84" s="12">
        <v>1321219093</v>
      </c>
      <c r="G84" s="14">
        <v>1234</v>
      </c>
      <c r="H84" s="91" t="s">
        <v>264</v>
      </c>
      <c r="I84" s="117">
        <v>16200</v>
      </c>
      <c r="J84" s="115">
        <v>0</v>
      </c>
      <c r="K84" s="115">
        <v>0</v>
      </c>
      <c r="L84" s="115">
        <v>0</v>
      </c>
      <c r="M84" s="16">
        <f>I84+J84+K84+L84</f>
        <v>16200</v>
      </c>
      <c r="N84" s="16">
        <v>30</v>
      </c>
      <c r="O84" s="16">
        <v>0</v>
      </c>
      <c r="P84" s="30">
        <f t="shared" si="66"/>
        <v>16200</v>
      </c>
      <c r="Q84" s="30">
        <f t="shared" si="67"/>
        <v>0</v>
      </c>
      <c r="R84" s="30">
        <f t="shared" si="68"/>
        <v>0</v>
      </c>
      <c r="S84" s="30">
        <f t="shared" si="69"/>
        <v>0</v>
      </c>
      <c r="T84" s="30">
        <f t="shared" si="64"/>
        <v>3060</v>
      </c>
      <c r="U84" s="30">
        <v>0</v>
      </c>
      <c r="V84" s="31">
        <f>U84+T84+S84+R84+Q84+P84</f>
        <v>19260</v>
      </c>
      <c r="W84" s="31">
        <f>IF(P84&gt;15000,15000,P84)</f>
        <v>15000</v>
      </c>
      <c r="X84" s="31">
        <f>V84</f>
        <v>19260</v>
      </c>
      <c r="Y84" s="30">
        <f t="shared" si="70"/>
        <v>1500</v>
      </c>
      <c r="Z84" s="30">
        <f t="shared" si="71"/>
        <v>145</v>
      </c>
      <c r="AA84" s="30">
        <v>0</v>
      </c>
      <c r="AB84" s="30">
        <v>0</v>
      </c>
      <c r="AC84" s="30">
        <v>0</v>
      </c>
      <c r="AD84" s="30">
        <f>+AC84+AB84+AA84+Z84+Y84</f>
        <v>1645</v>
      </c>
      <c r="AE84" s="30">
        <f>V84-AD84</f>
        <v>17615</v>
      </c>
      <c r="AF84" s="34" t="s">
        <v>38</v>
      </c>
      <c r="AG84" s="35">
        <v>44035</v>
      </c>
      <c r="AI84" s="52">
        <v>75</v>
      </c>
      <c r="AJ84" s="16">
        <v>334</v>
      </c>
      <c r="AK84" s="16">
        <f t="shared" si="74"/>
        <v>19260</v>
      </c>
      <c r="AL84" s="16">
        <f>AK84-V84</f>
        <v>0</v>
      </c>
    </row>
    <row r="85" spans="1:42" s="41" customFormat="1" ht="39" customHeight="1">
      <c r="A85" s="13">
        <v>76</v>
      </c>
      <c r="B85" s="121">
        <v>12775</v>
      </c>
      <c r="C85" s="23" t="s">
        <v>221</v>
      </c>
      <c r="D85" s="23" t="s">
        <v>222</v>
      </c>
      <c r="E85" s="22" t="s">
        <v>165</v>
      </c>
      <c r="F85" s="157">
        <v>6926216470</v>
      </c>
      <c r="G85" s="14">
        <v>11804</v>
      </c>
      <c r="H85" s="144" t="s">
        <v>223</v>
      </c>
      <c r="I85" s="117">
        <v>16200</v>
      </c>
      <c r="J85" s="115">
        <v>0</v>
      </c>
      <c r="K85" s="115">
        <v>0</v>
      </c>
      <c r="L85" s="115">
        <v>0</v>
      </c>
      <c r="M85" s="16">
        <f>I85+J85+K85+L85</f>
        <v>16200</v>
      </c>
      <c r="N85" s="16">
        <v>30</v>
      </c>
      <c r="O85" s="16">
        <v>0</v>
      </c>
      <c r="P85" s="30">
        <f t="shared" si="66"/>
        <v>16200</v>
      </c>
      <c r="Q85" s="30">
        <f t="shared" si="67"/>
        <v>0</v>
      </c>
      <c r="R85" s="30">
        <f t="shared" si="68"/>
        <v>0</v>
      </c>
      <c r="S85" s="30">
        <f t="shared" si="69"/>
        <v>0</v>
      </c>
      <c r="T85" s="30">
        <f t="shared" si="64"/>
        <v>6110</v>
      </c>
      <c r="U85" s="30">
        <v>0</v>
      </c>
      <c r="V85" s="31">
        <f>U85+T85+S85+R85+Q85+P85</f>
        <v>22310</v>
      </c>
      <c r="W85" s="31">
        <f>IF(P85&gt;15000,15000,P85)</f>
        <v>15000</v>
      </c>
      <c r="X85" s="31">
        <v>21000</v>
      </c>
      <c r="Y85" s="30">
        <f t="shared" si="70"/>
        <v>1500</v>
      </c>
      <c r="Z85" s="30">
        <f t="shared" si="71"/>
        <v>158</v>
      </c>
      <c r="AA85" s="30">
        <v>0</v>
      </c>
      <c r="AB85" s="30">
        <v>0</v>
      </c>
      <c r="AC85" s="30">
        <v>0</v>
      </c>
      <c r="AD85" s="30">
        <f>+AC85+AB85+AA85+Z85+Y85</f>
        <v>1658</v>
      </c>
      <c r="AE85" s="30">
        <f>V85-AD85</f>
        <v>20652</v>
      </c>
      <c r="AF85" s="34" t="s">
        <v>38</v>
      </c>
      <c r="AG85" s="35">
        <v>44035</v>
      </c>
      <c r="AI85" s="52">
        <v>74</v>
      </c>
      <c r="AJ85" s="16">
        <v>550</v>
      </c>
      <c r="AK85" s="55">
        <f>190*AI85+15*AJ85</f>
        <v>22310</v>
      </c>
      <c r="AL85" s="16">
        <f>AK85-V85</f>
        <v>0</v>
      </c>
    </row>
    <row r="86" spans="1:42" s="155" customFormat="1" ht="39" customHeight="1">
      <c r="A86" s="13">
        <v>77</v>
      </c>
      <c r="B86" s="121">
        <v>12773</v>
      </c>
      <c r="C86" s="23" t="s">
        <v>209</v>
      </c>
      <c r="D86" s="23" t="s">
        <v>210</v>
      </c>
      <c r="E86" s="22" t="s">
        <v>165</v>
      </c>
      <c r="F86" s="126">
        <v>1115566634</v>
      </c>
      <c r="G86" s="14">
        <v>11802</v>
      </c>
      <c r="H86" s="144" t="s">
        <v>211</v>
      </c>
      <c r="I86" s="117">
        <v>16200</v>
      </c>
      <c r="J86" s="115">
        <v>0</v>
      </c>
      <c r="K86" s="115">
        <v>0</v>
      </c>
      <c r="L86" s="115">
        <v>0</v>
      </c>
      <c r="M86" s="12">
        <f>I86+J86+K86+L86</f>
        <v>16200</v>
      </c>
      <c r="N86" s="16">
        <v>21</v>
      </c>
      <c r="O86" s="128">
        <v>0</v>
      </c>
      <c r="P86" s="30">
        <f>ROUND(I86/30*N86,0)</f>
        <v>11340</v>
      </c>
      <c r="Q86" s="30">
        <f>ROUND(J86/30*N86,0)</f>
        <v>0</v>
      </c>
      <c r="R86" s="30">
        <f>ROUND(K86/30*N86,0)</f>
        <v>0</v>
      </c>
      <c r="S86" s="30">
        <f>ROUND(I86/30/8*2*O86,0)</f>
        <v>0</v>
      </c>
      <c r="T86" s="30">
        <f>AK86-P86</f>
        <v>15</v>
      </c>
      <c r="U86" s="30">
        <v>0</v>
      </c>
      <c r="V86" s="31">
        <f>U86+T86+S86+R86+Q86+P86</f>
        <v>11355</v>
      </c>
      <c r="W86" s="31">
        <f>IF(P86&gt;15000,15000,P86)</f>
        <v>11340</v>
      </c>
      <c r="X86" s="31">
        <f>V86</f>
        <v>11355</v>
      </c>
      <c r="Y86" s="30">
        <f>ROUND(W86*10%,0)</f>
        <v>1134</v>
      </c>
      <c r="Z86" s="30">
        <f t="shared" si="71"/>
        <v>86</v>
      </c>
      <c r="AA86" s="30">
        <v>0</v>
      </c>
      <c r="AB86" s="30">
        <v>0</v>
      </c>
      <c r="AC86" s="30">
        <v>0</v>
      </c>
      <c r="AD86" s="30">
        <f>+AC86+AB86+AA86+Z86+Y86</f>
        <v>1220</v>
      </c>
      <c r="AE86" s="30">
        <f>V86-AD86</f>
        <v>10135</v>
      </c>
      <c r="AF86" s="34" t="s">
        <v>38</v>
      </c>
      <c r="AG86" s="35">
        <v>44035</v>
      </c>
      <c r="AI86" s="52">
        <v>57</v>
      </c>
      <c r="AJ86" s="16">
        <v>35</v>
      </c>
      <c r="AK86" s="55">
        <f>190*AI86+15*AJ86</f>
        <v>11355</v>
      </c>
      <c r="AL86" s="16">
        <f>AK86-V86</f>
        <v>0</v>
      </c>
    </row>
    <row r="87" spans="1:42" s="41" customFormat="1" ht="39" customHeight="1">
      <c r="A87" s="13">
        <v>78</v>
      </c>
      <c r="B87" s="21">
        <v>12774</v>
      </c>
      <c r="C87" s="23" t="s">
        <v>792</v>
      </c>
      <c r="D87" s="23" t="s">
        <v>793</v>
      </c>
      <c r="E87" s="22" t="s">
        <v>165</v>
      </c>
      <c r="F87" s="150">
        <v>1114707908</v>
      </c>
      <c r="G87" s="14">
        <v>11803</v>
      </c>
      <c r="H87" s="144" t="s">
        <v>794</v>
      </c>
      <c r="I87" s="117">
        <v>16200</v>
      </c>
      <c r="J87" s="115">
        <v>0</v>
      </c>
      <c r="K87" s="115">
        <v>0</v>
      </c>
      <c r="L87" s="115">
        <v>0</v>
      </c>
      <c r="M87" s="12">
        <f t="shared" ref="M87" si="75">I87+J87+K87+L87</f>
        <v>16200</v>
      </c>
      <c r="N87" s="16">
        <v>22</v>
      </c>
      <c r="O87" s="128">
        <v>0</v>
      </c>
      <c r="P87" s="30">
        <f>ROUND(I87/30*N87,0)</f>
        <v>11880</v>
      </c>
      <c r="Q87" s="30">
        <f>ROUND(J87/30*N87,0)</f>
        <v>0</v>
      </c>
      <c r="R87" s="30">
        <f>ROUND(K87/30*N87,0)</f>
        <v>0</v>
      </c>
      <c r="S87" s="30">
        <f>ROUND(I87/30/8*2*O87,0)</f>
        <v>0</v>
      </c>
      <c r="T87" s="30">
        <f>AK87-P87</f>
        <v>280</v>
      </c>
      <c r="U87" s="30">
        <v>0</v>
      </c>
      <c r="V87" s="31">
        <f t="shared" ref="V87" si="76">U87+T87+S87+R87+Q87+P87</f>
        <v>12160</v>
      </c>
      <c r="W87" s="31">
        <f t="shared" ref="W87" si="77">IF(P87&gt;15000,15000,P87)</f>
        <v>11880</v>
      </c>
      <c r="X87" s="31">
        <f>V87</f>
        <v>12160</v>
      </c>
      <c r="Y87" s="30">
        <f>ROUND(W87*10%,0)</f>
        <v>1188</v>
      </c>
      <c r="Z87" s="30">
        <f t="shared" si="71"/>
        <v>92</v>
      </c>
      <c r="AA87" s="30">
        <v>0</v>
      </c>
      <c r="AB87" s="30">
        <v>0</v>
      </c>
      <c r="AC87" s="30">
        <v>0</v>
      </c>
      <c r="AD87" s="30">
        <f t="shared" ref="AD87" si="78">+AC87+AB87+AA87+Z87+Y87</f>
        <v>1280</v>
      </c>
      <c r="AE87" s="30">
        <f t="shared" ref="AE87" si="79">V87-AD87</f>
        <v>10880</v>
      </c>
      <c r="AF87" s="52" t="s">
        <v>850</v>
      </c>
      <c r="AG87" s="35">
        <v>44041</v>
      </c>
      <c r="AI87" s="52">
        <v>64</v>
      </c>
      <c r="AJ87" s="16">
        <v>0</v>
      </c>
      <c r="AK87" s="55">
        <f>190*AI87+15*AJ87</f>
        <v>12160</v>
      </c>
      <c r="AL87" s="16">
        <f>AK87-V87</f>
        <v>0</v>
      </c>
    </row>
    <row r="88" spans="1:42" s="42" customFormat="1" ht="30.6" customHeight="1">
      <c r="A88" s="13">
        <v>79</v>
      </c>
      <c r="B88" s="16" t="s">
        <v>265</v>
      </c>
      <c r="C88" s="12" t="s">
        <v>265</v>
      </c>
      <c r="D88" s="12" t="s">
        <v>266</v>
      </c>
      <c r="E88" s="12" t="s">
        <v>581</v>
      </c>
      <c r="F88" s="17">
        <v>1113926504</v>
      </c>
      <c r="G88" s="17">
        <v>804</v>
      </c>
      <c r="H88" s="163" t="s">
        <v>582</v>
      </c>
      <c r="I88" s="28">
        <v>18000</v>
      </c>
      <c r="J88" s="28">
        <v>0</v>
      </c>
      <c r="K88" s="28">
        <v>0</v>
      </c>
      <c r="L88" s="28">
        <v>0</v>
      </c>
      <c r="M88" s="28">
        <f t="shared" ref="M88:M91" si="80">I88+J88+K88+L88</f>
        <v>18000</v>
      </c>
      <c r="N88" s="17">
        <v>30</v>
      </c>
      <c r="O88" s="17">
        <v>0</v>
      </c>
      <c r="P88" s="28">
        <f>ROUND(I88/30*N88,0)</f>
        <v>18000</v>
      </c>
      <c r="Q88" s="28">
        <f>ROUND(J88/30*N88,0)</f>
        <v>0</v>
      </c>
      <c r="R88" s="28">
        <f>ROUND(K88/30*N88,0)</f>
        <v>0</v>
      </c>
      <c r="S88" s="28">
        <v>0</v>
      </c>
      <c r="T88" s="28">
        <v>0</v>
      </c>
      <c r="U88" s="28">
        <v>0</v>
      </c>
      <c r="V88" s="28">
        <f t="shared" ref="V88:V91" si="81">P88+Q88+R88+S88+T88+U88</f>
        <v>18000</v>
      </c>
      <c r="W88" s="28">
        <f t="shared" ref="W88:W91" si="82">IF(P88&gt;15000,15000,P88)</f>
        <v>15000</v>
      </c>
      <c r="X88" s="28">
        <f t="shared" ref="X88:X91" si="83">V88</f>
        <v>18000</v>
      </c>
      <c r="Y88" s="28">
        <f>ROUND(W88*10%,0)</f>
        <v>1500</v>
      </c>
      <c r="Z88" s="28">
        <f>CEILING(X88*0.75%,1)</f>
        <v>135</v>
      </c>
      <c r="AA88" s="38">
        <v>0</v>
      </c>
      <c r="AB88" s="28">
        <v>0</v>
      </c>
      <c r="AC88" s="28">
        <v>0</v>
      </c>
      <c r="AD88" s="28">
        <f t="shared" ref="AD88:AD91" si="84">+Y88+Z88+AA88+AB88+AC88</f>
        <v>1635</v>
      </c>
      <c r="AE88" s="28">
        <f t="shared" ref="AE88:AE99" si="85">V88-AD88</f>
        <v>16365</v>
      </c>
      <c r="AF88" s="34" t="s">
        <v>38</v>
      </c>
      <c r="AG88" s="47">
        <v>44025</v>
      </c>
      <c r="AH88" s="56"/>
      <c r="AI88" s="56"/>
      <c r="AJ88" s="56"/>
      <c r="AK88" s="56"/>
      <c r="AL88" s="56"/>
      <c r="AM88" s="56"/>
      <c r="AN88" s="56"/>
      <c r="AO88" s="56"/>
      <c r="AP88" s="57"/>
    </row>
    <row r="89" spans="1:42" s="42" customFormat="1" ht="30.6" customHeight="1">
      <c r="A89" s="13">
        <v>80</v>
      </c>
      <c r="B89" s="16" t="s">
        <v>265</v>
      </c>
      <c r="C89" s="12" t="s">
        <v>203</v>
      </c>
      <c r="D89" s="12" t="s">
        <v>267</v>
      </c>
      <c r="E89" s="12" t="s">
        <v>581</v>
      </c>
      <c r="F89" s="17">
        <v>1113926371</v>
      </c>
      <c r="G89" s="17">
        <v>802</v>
      </c>
      <c r="H89" s="163" t="s">
        <v>583</v>
      </c>
      <c r="I89" s="28">
        <v>18000</v>
      </c>
      <c r="J89" s="28">
        <v>0</v>
      </c>
      <c r="K89" s="28">
        <v>0</v>
      </c>
      <c r="L89" s="28">
        <v>0</v>
      </c>
      <c r="M89" s="28">
        <f t="shared" si="80"/>
        <v>18000</v>
      </c>
      <c r="N89" s="17">
        <v>30</v>
      </c>
      <c r="O89" s="17">
        <v>0</v>
      </c>
      <c r="P89" s="28">
        <f t="shared" ref="P89:P152" si="86">ROUND(I89/30*N89,0)</f>
        <v>18000</v>
      </c>
      <c r="Q89" s="28">
        <f t="shared" ref="Q89:Q152" si="87">ROUND(J89/30*N89,0)</f>
        <v>0</v>
      </c>
      <c r="R89" s="28">
        <f t="shared" ref="R89:R152" si="88">ROUND(K89/30*N89,0)</f>
        <v>0</v>
      </c>
      <c r="S89" s="28">
        <v>0</v>
      </c>
      <c r="T89" s="28">
        <v>0</v>
      </c>
      <c r="U89" s="28">
        <v>0</v>
      </c>
      <c r="V89" s="28">
        <f t="shared" si="81"/>
        <v>18000</v>
      </c>
      <c r="W89" s="28">
        <f t="shared" si="82"/>
        <v>15000</v>
      </c>
      <c r="X89" s="28">
        <f t="shared" si="83"/>
        <v>18000</v>
      </c>
      <c r="Y89" s="28">
        <f t="shared" ref="Y89:Y152" si="89">ROUND(W89*10%,0)</f>
        <v>1500</v>
      </c>
      <c r="Z89" s="28">
        <f t="shared" ref="Z89:Z152" si="90">CEILING(X89*0.75%,1)</f>
        <v>135</v>
      </c>
      <c r="AA89" s="38">
        <v>0</v>
      </c>
      <c r="AB89" s="28">
        <v>0</v>
      </c>
      <c r="AC89" s="28">
        <v>0</v>
      </c>
      <c r="AD89" s="28">
        <f t="shared" si="84"/>
        <v>1635</v>
      </c>
      <c r="AE89" s="28">
        <f t="shared" si="85"/>
        <v>16365</v>
      </c>
      <c r="AF89" s="34" t="s">
        <v>38</v>
      </c>
      <c r="AG89" s="47">
        <v>44025</v>
      </c>
      <c r="AH89" s="56"/>
      <c r="AI89" s="56"/>
      <c r="AJ89" s="56"/>
      <c r="AK89" s="56"/>
      <c r="AL89" s="56"/>
      <c r="AM89" s="56"/>
      <c r="AN89" s="56"/>
      <c r="AO89" s="56"/>
      <c r="AP89" s="57"/>
    </row>
    <row r="90" spans="1:42" s="42" customFormat="1" ht="30.6" customHeight="1">
      <c r="A90" s="13">
        <v>81</v>
      </c>
      <c r="B90" s="16" t="s">
        <v>265</v>
      </c>
      <c r="C90" s="12" t="s">
        <v>268</v>
      </c>
      <c r="D90" s="12" t="s">
        <v>269</v>
      </c>
      <c r="E90" s="12" t="s">
        <v>584</v>
      </c>
      <c r="F90" s="61">
        <v>1114227792</v>
      </c>
      <c r="G90" s="17">
        <v>11729</v>
      </c>
      <c r="H90" s="163" t="s">
        <v>585</v>
      </c>
      <c r="I90" s="28">
        <v>18000</v>
      </c>
      <c r="J90" s="28">
        <v>0</v>
      </c>
      <c r="K90" s="28">
        <v>0</v>
      </c>
      <c r="L90" s="28">
        <v>0</v>
      </c>
      <c r="M90" s="28">
        <f t="shared" si="80"/>
        <v>18000</v>
      </c>
      <c r="N90" s="17">
        <v>0</v>
      </c>
      <c r="O90" s="17">
        <v>0</v>
      </c>
      <c r="P90" s="28">
        <f t="shared" si="86"/>
        <v>0</v>
      </c>
      <c r="Q90" s="28">
        <f t="shared" si="87"/>
        <v>0</v>
      </c>
      <c r="R90" s="28">
        <f t="shared" si="88"/>
        <v>0</v>
      </c>
      <c r="S90" s="28">
        <v>0</v>
      </c>
      <c r="T90" s="28">
        <v>0</v>
      </c>
      <c r="U90" s="28">
        <v>0</v>
      </c>
      <c r="V90" s="28">
        <f t="shared" si="81"/>
        <v>0</v>
      </c>
      <c r="W90" s="28">
        <f t="shared" si="82"/>
        <v>0</v>
      </c>
      <c r="X90" s="28">
        <f t="shared" si="83"/>
        <v>0</v>
      </c>
      <c r="Y90" s="28">
        <f t="shared" si="89"/>
        <v>0</v>
      </c>
      <c r="Z90" s="28">
        <f t="shared" si="90"/>
        <v>0</v>
      </c>
      <c r="AA90" s="38">
        <v>0</v>
      </c>
      <c r="AB90" s="28">
        <v>0</v>
      </c>
      <c r="AC90" s="28">
        <v>0</v>
      </c>
      <c r="AD90" s="28">
        <f t="shared" si="84"/>
        <v>0</v>
      </c>
      <c r="AE90" s="28">
        <f t="shared" si="85"/>
        <v>0</v>
      </c>
      <c r="AF90" s="34"/>
      <c r="AG90" s="47"/>
      <c r="AH90" s="56"/>
      <c r="AI90" s="56"/>
      <c r="AJ90" s="56"/>
      <c r="AK90" s="56"/>
      <c r="AL90" s="56"/>
      <c r="AM90" s="56"/>
      <c r="AN90" s="56"/>
      <c r="AO90" s="56"/>
      <c r="AP90" s="57"/>
    </row>
    <row r="91" spans="1:42" s="42" customFormat="1" ht="30.6" customHeight="1">
      <c r="A91" s="13">
        <v>82</v>
      </c>
      <c r="B91" s="16" t="s">
        <v>265</v>
      </c>
      <c r="C91" s="12" t="s">
        <v>270</v>
      </c>
      <c r="D91" s="12" t="s">
        <v>271</v>
      </c>
      <c r="E91" s="12" t="s">
        <v>584</v>
      </c>
      <c r="F91" s="14">
        <v>1113921683</v>
      </c>
      <c r="G91" s="14">
        <v>1347</v>
      </c>
      <c r="H91" s="163" t="s">
        <v>586</v>
      </c>
      <c r="I91" s="28">
        <v>14900</v>
      </c>
      <c r="J91" s="28">
        <v>0</v>
      </c>
      <c r="K91" s="28">
        <v>0</v>
      </c>
      <c r="L91" s="28">
        <v>0</v>
      </c>
      <c r="M91" s="28">
        <f t="shared" si="80"/>
        <v>14900</v>
      </c>
      <c r="N91" s="17">
        <v>0</v>
      </c>
      <c r="O91" s="17">
        <v>0</v>
      </c>
      <c r="P91" s="28">
        <f t="shared" si="86"/>
        <v>0</v>
      </c>
      <c r="Q91" s="28">
        <f t="shared" si="87"/>
        <v>0</v>
      </c>
      <c r="R91" s="28">
        <f t="shared" si="88"/>
        <v>0</v>
      </c>
      <c r="S91" s="28">
        <v>0</v>
      </c>
      <c r="T91" s="28">
        <v>0</v>
      </c>
      <c r="U91" s="28">
        <v>0</v>
      </c>
      <c r="V91" s="28">
        <f t="shared" si="81"/>
        <v>0</v>
      </c>
      <c r="W91" s="28">
        <f t="shared" si="82"/>
        <v>0</v>
      </c>
      <c r="X91" s="28">
        <f t="shared" si="83"/>
        <v>0</v>
      </c>
      <c r="Y91" s="28">
        <f t="shared" si="89"/>
        <v>0</v>
      </c>
      <c r="Z91" s="28">
        <f t="shared" si="90"/>
        <v>0</v>
      </c>
      <c r="AA91" s="38">
        <v>0</v>
      </c>
      <c r="AB91" s="28">
        <v>0</v>
      </c>
      <c r="AC91" s="28">
        <v>0</v>
      </c>
      <c r="AD91" s="28">
        <f t="shared" si="84"/>
        <v>0</v>
      </c>
      <c r="AE91" s="28">
        <f t="shared" si="85"/>
        <v>0</v>
      </c>
      <c r="AF91" s="34"/>
      <c r="AG91" s="47"/>
      <c r="AH91" s="56"/>
      <c r="AI91" s="56"/>
      <c r="AJ91" s="56"/>
      <c r="AK91" s="56"/>
      <c r="AL91" s="56"/>
      <c r="AM91" s="56"/>
      <c r="AN91" s="56"/>
      <c r="AO91" s="56"/>
      <c r="AP91" s="57"/>
    </row>
    <row r="92" spans="1:42" s="42" customFormat="1" ht="30.6" customHeight="1">
      <c r="A92" s="13">
        <v>83</v>
      </c>
      <c r="B92" s="16" t="s">
        <v>265</v>
      </c>
      <c r="C92" s="23" t="s">
        <v>272</v>
      </c>
      <c r="D92" s="23" t="s">
        <v>266</v>
      </c>
      <c r="E92" s="12" t="s">
        <v>587</v>
      </c>
      <c r="F92" s="17">
        <v>1114180388</v>
      </c>
      <c r="G92" s="17">
        <v>1010</v>
      </c>
      <c r="H92" s="163" t="s">
        <v>588</v>
      </c>
      <c r="I92" s="28">
        <v>14900</v>
      </c>
      <c r="J92" s="28">
        <v>0</v>
      </c>
      <c r="K92" s="28">
        <v>0</v>
      </c>
      <c r="L92" s="28">
        <v>0</v>
      </c>
      <c r="M92" s="28">
        <f>I92+J92+K92+L92</f>
        <v>14900</v>
      </c>
      <c r="N92" s="17">
        <v>0</v>
      </c>
      <c r="O92" s="17">
        <v>0</v>
      </c>
      <c r="P92" s="28">
        <f t="shared" si="86"/>
        <v>0</v>
      </c>
      <c r="Q92" s="28">
        <f t="shared" si="87"/>
        <v>0</v>
      </c>
      <c r="R92" s="28">
        <f t="shared" si="88"/>
        <v>0</v>
      </c>
      <c r="S92" s="28">
        <v>0</v>
      </c>
      <c r="T92" s="28">
        <v>0</v>
      </c>
      <c r="U92" s="28">
        <v>0</v>
      </c>
      <c r="V92" s="28">
        <f>P92+Q92+R92+S92+T92+U92</f>
        <v>0</v>
      </c>
      <c r="W92" s="28">
        <f>IF(P92&gt;15000,15000,P92)</f>
        <v>0</v>
      </c>
      <c r="X92" s="28">
        <f>V92</f>
        <v>0</v>
      </c>
      <c r="Y92" s="28">
        <f t="shared" si="89"/>
        <v>0</v>
      </c>
      <c r="Z92" s="28">
        <f t="shared" si="90"/>
        <v>0</v>
      </c>
      <c r="AA92" s="38">
        <v>0</v>
      </c>
      <c r="AB92" s="28">
        <v>0</v>
      </c>
      <c r="AC92" s="28">
        <v>0</v>
      </c>
      <c r="AD92" s="28">
        <f>+Y92+Z92+AA92+AB92+AC92</f>
        <v>0</v>
      </c>
      <c r="AE92" s="28">
        <f t="shared" si="85"/>
        <v>0</v>
      </c>
      <c r="AF92" s="34"/>
      <c r="AG92" s="47"/>
      <c r="AH92" s="56"/>
      <c r="AI92" s="56"/>
      <c r="AJ92" s="56"/>
      <c r="AK92" s="56"/>
      <c r="AL92" s="56"/>
      <c r="AM92" s="56"/>
      <c r="AN92" s="56"/>
      <c r="AO92" s="56"/>
      <c r="AP92" s="57"/>
    </row>
    <row r="93" spans="1:42" s="42" customFormat="1" ht="30.6" customHeight="1">
      <c r="A93" s="13">
        <v>84</v>
      </c>
      <c r="B93" s="16" t="s">
        <v>265</v>
      </c>
      <c r="C93" s="23" t="s">
        <v>273</v>
      </c>
      <c r="D93" s="23" t="s">
        <v>274</v>
      </c>
      <c r="E93" s="12" t="s">
        <v>587</v>
      </c>
      <c r="F93" s="13">
        <v>1114385729</v>
      </c>
      <c r="G93" s="14">
        <v>1149</v>
      </c>
      <c r="H93" s="163" t="s">
        <v>589</v>
      </c>
      <c r="I93" s="28">
        <v>14900</v>
      </c>
      <c r="J93" s="28">
        <v>0</v>
      </c>
      <c r="K93" s="28">
        <v>0</v>
      </c>
      <c r="L93" s="28">
        <v>0</v>
      </c>
      <c r="M93" s="28">
        <f>I93+J93+K93+L93</f>
        <v>14900</v>
      </c>
      <c r="N93" s="17">
        <v>0</v>
      </c>
      <c r="O93" s="17">
        <v>0</v>
      </c>
      <c r="P93" s="28">
        <f t="shared" si="86"/>
        <v>0</v>
      </c>
      <c r="Q93" s="28">
        <f t="shared" si="87"/>
        <v>0</v>
      </c>
      <c r="R93" s="28">
        <f t="shared" si="88"/>
        <v>0</v>
      </c>
      <c r="S93" s="28">
        <v>0</v>
      </c>
      <c r="T93" s="28">
        <v>0</v>
      </c>
      <c r="U93" s="28">
        <v>0</v>
      </c>
      <c r="V93" s="28">
        <f>P93+Q93+R93+S93+T93+U93</f>
        <v>0</v>
      </c>
      <c r="W93" s="28">
        <f>IF(P93&gt;15000,15000,P93)</f>
        <v>0</v>
      </c>
      <c r="X93" s="28">
        <f>V93</f>
        <v>0</v>
      </c>
      <c r="Y93" s="28">
        <f t="shared" si="89"/>
        <v>0</v>
      </c>
      <c r="Z93" s="28">
        <f t="shared" si="90"/>
        <v>0</v>
      </c>
      <c r="AA93" s="38">
        <v>0</v>
      </c>
      <c r="AB93" s="28">
        <v>0</v>
      </c>
      <c r="AC93" s="28">
        <v>0</v>
      </c>
      <c r="AD93" s="28">
        <f>+Y93+Z93+AA93+AB93+AC93</f>
        <v>0</v>
      </c>
      <c r="AE93" s="28">
        <f t="shared" si="85"/>
        <v>0</v>
      </c>
      <c r="AF93" s="79"/>
      <c r="AG93" s="47"/>
      <c r="AH93" s="56"/>
      <c r="AI93" s="56"/>
      <c r="AJ93" s="56"/>
      <c r="AK93" s="56"/>
      <c r="AL93" s="56"/>
      <c r="AM93" s="56"/>
      <c r="AN93" s="56"/>
      <c r="AO93" s="56"/>
      <c r="AP93" s="57"/>
    </row>
    <row r="94" spans="1:42" s="42" customFormat="1" ht="30.6" customHeight="1">
      <c r="A94" s="13">
        <v>85</v>
      </c>
      <c r="B94" s="16" t="s">
        <v>265</v>
      </c>
      <c r="C94" s="23" t="s">
        <v>275</v>
      </c>
      <c r="D94" s="94" t="s">
        <v>274</v>
      </c>
      <c r="E94" s="12" t="s">
        <v>587</v>
      </c>
      <c r="F94" s="62">
        <v>1113921669</v>
      </c>
      <c r="G94" s="14">
        <v>11733</v>
      </c>
      <c r="H94" s="127" t="s">
        <v>590</v>
      </c>
      <c r="I94" s="28">
        <v>14900</v>
      </c>
      <c r="J94" s="28">
        <v>0</v>
      </c>
      <c r="K94" s="28">
        <v>0</v>
      </c>
      <c r="L94" s="28">
        <v>0</v>
      </c>
      <c r="M94" s="28">
        <f>I94+J94+K94+L94</f>
        <v>14900</v>
      </c>
      <c r="N94" s="17">
        <v>0</v>
      </c>
      <c r="O94" s="17">
        <v>0</v>
      </c>
      <c r="P94" s="28">
        <f t="shared" si="86"/>
        <v>0</v>
      </c>
      <c r="Q94" s="28">
        <f t="shared" si="87"/>
        <v>0</v>
      </c>
      <c r="R94" s="28">
        <f t="shared" si="88"/>
        <v>0</v>
      </c>
      <c r="S94" s="28">
        <v>0</v>
      </c>
      <c r="T94" s="28">
        <v>0</v>
      </c>
      <c r="U94" s="28">
        <v>0</v>
      </c>
      <c r="V94" s="28">
        <f>P94+Q94+R94+S94+T94+U94</f>
        <v>0</v>
      </c>
      <c r="W94" s="28">
        <f>IF(P94&gt;15000,15000,P94)</f>
        <v>0</v>
      </c>
      <c r="X94" s="28">
        <f>V94</f>
        <v>0</v>
      </c>
      <c r="Y94" s="28">
        <f t="shared" si="89"/>
        <v>0</v>
      </c>
      <c r="Z94" s="28">
        <f t="shared" si="90"/>
        <v>0</v>
      </c>
      <c r="AA94" s="38">
        <v>0</v>
      </c>
      <c r="AB94" s="28">
        <v>0</v>
      </c>
      <c r="AC94" s="28">
        <v>0</v>
      </c>
      <c r="AD94" s="28">
        <f>+Y94+Z94+AA94+AB94+AC94</f>
        <v>0</v>
      </c>
      <c r="AE94" s="28">
        <f t="shared" si="85"/>
        <v>0</v>
      </c>
      <c r="AF94" s="79"/>
      <c r="AG94" s="47"/>
      <c r="AH94" s="56"/>
      <c r="AI94" s="56"/>
      <c r="AJ94" s="56"/>
      <c r="AK94" s="56"/>
      <c r="AL94" s="56"/>
      <c r="AM94" s="56"/>
      <c r="AN94" s="56"/>
      <c r="AO94" s="56"/>
      <c r="AP94" s="57"/>
    </row>
    <row r="95" spans="1:42" s="42" customFormat="1" ht="30.6" customHeight="1">
      <c r="A95" s="13">
        <v>86</v>
      </c>
      <c r="B95" s="16" t="s">
        <v>265</v>
      </c>
      <c r="C95" s="23" t="s">
        <v>276</v>
      </c>
      <c r="D95" s="23" t="s">
        <v>274</v>
      </c>
      <c r="E95" s="12" t="s">
        <v>587</v>
      </c>
      <c r="F95" s="106">
        <v>1115513535</v>
      </c>
      <c r="G95" s="14">
        <v>11751</v>
      </c>
      <c r="H95" s="127" t="s">
        <v>591</v>
      </c>
      <c r="I95" s="28">
        <v>14900</v>
      </c>
      <c r="J95" s="28">
        <v>0</v>
      </c>
      <c r="K95" s="28">
        <v>0</v>
      </c>
      <c r="L95" s="28">
        <v>0</v>
      </c>
      <c r="M95" s="28">
        <f t="shared" ref="M95:M104" si="91">I95+J95+K95+L95</f>
        <v>14900</v>
      </c>
      <c r="N95" s="17">
        <v>0</v>
      </c>
      <c r="O95" s="17">
        <v>0</v>
      </c>
      <c r="P95" s="28">
        <f t="shared" si="86"/>
        <v>0</v>
      </c>
      <c r="Q95" s="28">
        <f t="shared" si="87"/>
        <v>0</v>
      </c>
      <c r="R95" s="28">
        <f t="shared" si="88"/>
        <v>0</v>
      </c>
      <c r="S95" s="28">
        <v>0</v>
      </c>
      <c r="T95" s="28">
        <v>0</v>
      </c>
      <c r="U95" s="28">
        <v>0</v>
      </c>
      <c r="V95" s="28">
        <f>P95+Q95+R95+S95+T95+U95</f>
        <v>0</v>
      </c>
      <c r="W95" s="28">
        <f>IF(P95&gt;15000,15000,P95)</f>
        <v>0</v>
      </c>
      <c r="X95" s="28">
        <f>V95</f>
        <v>0</v>
      </c>
      <c r="Y95" s="28">
        <f t="shared" si="89"/>
        <v>0</v>
      </c>
      <c r="Z95" s="28">
        <f t="shared" si="90"/>
        <v>0</v>
      </c>
      <c r="AA95" s="38">
        <v>0</v>
      </c>
      <c r="AB95" s="28">
        <v>0</v>
      </c>
      <c r="AC95" s="28">
        <v>0</v>
      </c>
      <c r="AD95" s="28">
        <f>+Y95+Z95+AA95+AB95+AC95</f>
        <v>0</v>
      </c>
      <c r="AE95" s="28">
        <f t="shared" si="85"/>
        <v>0</v>
      </c>
      <c r="AF95" s="79"/>
      <c r="AG95" s="47"/>
      <c r="AH95" s="56"/>
      <c r="AI95" s="56"/>
      <c r="AJ95" s="56"/>
      <c r="AK95" s="56"/>
      <c r="AL95" s="56"/>
      <c r="AM95" s="56"/>
      <c r="AN95" s="56"/>
      <c r="AO95" s="56"/>
      <c r="AP95" s="57"/>
    </row>
    <row r="96" spans="1:42" s="42" customFormat="1" ht="30.6" customHeight="1">
      <c r="A96" s="13">
        <v>87</v>
      </c>
      <c r="B96" s="16" t="s">
        <v>265</v>
      </c>
      <c r="C96" s="23" t="s">
        <v>277</v>
      </c>
      <c r="D96" s="23" t="s">
        <v>278</v>
      </c>
      <c r="E96" s="12" t="s">
        <v>587</v>
      </c>
      <c r="F96" s="106">
        <v>1115513728</v>
      </c>
      <c r="G96" s="14">
        <v>11754</v>
      </c>
      <c r="H96" s="127" t="s">
        <v>592</v>
      </c>
      <c r="I96" s="28">
        <v>14900</v>
      </c>
      <c r="J96" s="28">
        <v>0</v>
      </c>
      <c r="K96" s="28">
        <v>0</v>
      </c>
      <c r="L96" s="28">
        <v>0</v>
      </c>
      <c r="M96" s="28">
        <f t="shared" si="91"/>
        <v>14900</v>
      </c>
      <c r="N96" s="17">
        <v>0</v>
      </c>
      <c r="O96" s="17">
        <v>0</v>
      </c>
      <c r="P96" s="28">
        <f t="shared" si="86"/>
        <v>0</v>
      </c>
      <c r="Q96" s="28">
        <f t="shared" si="87"/>
        <v>0</v>
      </c>
      <c r="R96" s="28">
        <f t="shared" si="88"/>
        <v>0</v>
      </c>
      <c r="S96" s="28">
        <v>0</v>
      </c>
      <c r="T96" s="28">
        <v>0</v>
      </c>
      <c r="U96" s="28">
        <v>0</v>
      </c>
      <c r="V96" s="28">
        <f t="shared" ref="V96:V104" si="92">P96+Q96+R96+S96+T96+U96</f>
        <v>0</v>
      </c>
      <c r="W96" s="28">
        <f t="shared" ref="W96:W104" si="93">IF(P96&gt;15000,15000,P96)</f>
        <v>0</v>
      </c>
      <c r="X96" s="28">
        <f t="shared" ref="X96:X104" si="94">V96</f>
        <v>0</v>
      </c>
      <c r="Y96" s="28">
        <f t="shared" si="89"/>
        <v>0</v>
      </c>
      <c r="Z96" s="28">
        <f t="shared" si="90"/>
        <v>0</v>
      </c>
      <c r="AA96" s="38">
        <v>0</v>
      </c>
      <c r="AB96" s="28">
        <v>0</v>
      </c>
      <c r="AC96" s="28">
        <v>0</v>
      </c>
      <c r="AD96" s="28">
        <f t="shared" ref="AD96:AD100" si="95">+Y96+Z96+AA96+AB96+AC96</f>
        <v>0</v>
      </c>
      <c r="AE96" s="28">
        <f t="shared" si="85"/>
        <v>0</v>
      </c>
      <c r="AF96" s="79"/>
      <c r="AG96" s="47"/>
      <c r="AH96" s="56"/>
      <c r="AI96" s="56"/>
      <c r="AJ96" s="56"/>
      <c r="AK96" s="56"/>
      <c r="AL96" s="56"/>
      <c r="AM96" s="56"/>
      <c r="AN96" s="56"/>
      <c r="AO96" s="56"/>
      <c r="AP96" s="57"/>
    </row>
    <row r="97" spans="1:42" s="42" customFormat="1" ht="30.6" customHeight="1">
      <c r="A97" s="13">
        <v>88</v>
      </c>
      <c r="B97" s="16" t="s">
        <v>265</v>
      </c>
      <c r="C97" s="23" t="s">
        <v>279</v>
      </c>
      <c r="D97" s="23" t="s">
        <v>280</v>
      </c>
      <c r="E97" s="12" t="s">
        <v>587</v>
      </c>
      <c r="F97" s="131">
        <v>1115513558</v>
      </c>
      <c r="G97" s="14">
        <v>11752</v>
      </c>
      <c r="H97" s="127" t="s">
        <v>593</v>
      </c>
      <c r="I97" s="28">
        <v>14900</v>
      </c>
      <c r="J97" s="28">
        <v>0</v>
      </c>
      <c r="K97" s="28">
        <v>0</v>
      </c>
      <c r="L97" s="28">
        <v>0</v>
      </c>
      <c r="M97" s="28">
        <f t="shared" si="91"/>
        <v>14900</v>
      </c>
      <c r="N97" s="17">
        <v>10</v>
      </c>
      <c r="O97" s="17">
        <v>0</v>
      </c>
      <c r="P97" s="28">
        <f t="shared" si="86"/>
        <v>4967</v>
      </c>
      <c r="Q97" s="28">
        <f t="shared" si="87"/>
        <v>0</v>
      </c>
      <c r="R97" s="28">
        <f t="shared" si="88"/>
        <v>0</v>
      </c>
      <c r="S97" s="28">
        <v>0</v>
      </c>
      <c r="T97" s="28">
        <v>0</v>
      </c>
      <c r="U97" s="28">
        <v>0</v>
      </c>
      <c r="V97" s="28">
        <f t="shared" si="92"/>
        <v>4967</v>
      </c>
      <c r="W97" s="28">
        <f>IF(P97&gt;15000,15000,P97)</f>
        <v>4967</v>
      </c>
      <c r="X97" s="28">
        <f t="shared" si="94"/>
        <v>4967</v>
      </c>
      <c r="Y97" s="28">
        <f t="shared" si="89"/>
        <v>497</v>
      </c>
      <c r="Z97" s="28">
        <f t="shared" si="90"/>
        <v>38</v>
      </c>
      <c r="AA97" s="38">
        <v>0</v>
      </c>
      <c r="AB97" s="28">
        <v>0</v>
      </c>
      <c r="AC97" s="28">
        <v>0</v>
      </c>
      <c r="AD97" s="28">
        <f t="shared" si="95"/>
        <v>535</v>
      </c>
      <c r="AE97" s="28">
        <f t="shared" si="85"/>
        <v>4432</v>
      </c>
      <c r="AF97" s="34" t="s">
        <v>38</v>
      </c>
      <c r="AG97" s="47">
        <v>44025</v>
      </c>
      <c r="AH97" s="56"/>
      <c r="AI97" s="56"/>
      <c r="AJ97" s="56"/>
      <c r="AK97" s="56"/>
      <c r="AL97" s="56"/>
      <c r="AM97" s="56"/>
      <c r="AN97" s="56"/>
      <c r="AO97" s="56"/>
      <c r="AP97" s="57"/>
    </row>
    <row r="98" spans="1:42" s="42" customFormat="1" ht="30.6" customHeight="1">
      <c r="A98" s="13">
        <v>89</v>
      </c>
      <c r="B98" s="16" t="s">
        <v>265</v>
      </c>
      <c r="C98" s="23" t="s">
        <v>281</v>
      </c>
      <c r="D98" s="23" t="s">
        <v>282</v>
      </c>
      <c r="E98" s="12" t="s">
        <v>587</v>
      </c>
      <c r="F98" s="106">
        <v>1115513590</v>
      </c>
      <c r="G98" s="14">
        <v>11753</v>
      </c>
      <c r="H98" s="127" t="s">
        <v>594</v>
      </c>
      <c r="I98" s="28">
        <v>14900</v>
      </c>
      <c r="J98" s="28">
        <v>0</v>
      </c>
      <c r="K98" s="28">
        <v>0</v>
      </c>
      <c r="L98" s="28">
        <v>0</v>
      </c>
      <c r="M98" s="28">
        <f t="shared" si="91"/>
        <v>14900</v>
      </c>
      <c r="N98" s="17">
        <v>0</v>
      </c>
      <c r="O98" s="17">
        <v>0</v>
      </c>
      <c r="P98" s="28">
        <f t="shared" si="86"/>
        <v>0</v>
      </c>
      <c r="Q98" s="28">
        <f t="shared" si="87"/>
        <v>0</v>
      </c>
      <c r="R98" s="28">
        <f t="shared" si="88"/>
        <v>0</v>
      </c>
      <c r="S98" s="28">
        <v>0</v>
      </c>
      <c r="T98" s="28">
        <v>0</v>
      </c>
      <c r="U98" s="28">
        <v>0</v>
      </c>
      <c r="V98" s="28">
        <f t="shared" si="92"/>
        <v>0</v>
      </c>
      <c r="W98" s="28">
        <f t="shared" si="93"/>
        <v>0</v>
      </c>
      <c r="X98" s="28">
        <f t="shared" si="94"/>
        <v>0</v>
      </c>
      <c r="Y98" s="28">
        <f t="shared" si="89"/>
        <v>0</v>
      </c>
      <c r="Z98" s="28">
        <f t="shared" si="90"/>
        <v>0</v>
      </c>
      <c r="AA98" s="38">
        <v>0</v>
      </c>
      <c r="AB98" s="28">
        <v>0</v>
      </c>
      <c r="AC98" s="28">
        <v>0</v>
      </c>
      <c r="AD98" s="28">
        <f t="shared" si="95"/>
        <v>0</v>
      </c>
      <c r="AE98" s="28">
        <f t="shared" si="85"/>
        <v>0</v>
      </c>
      <c r="AF98" s="79"/>
      <c r="AG98" s="47"/>
      <c r="AH98" s="56"/>
      <c r="AI98" s="56"/>
      <c r="AJ98" s="56"/>
      <c r="AK98" s="56"/>
      <c r="AL98" s="56"/>
      <c r="AM98" s="56"/>
      <c r="AN98" s="56"/>
      <c r="AO98" s="56"/>
      <c r="AP98" s="57"/>
    </row>
    <row r="99" spans="1:42" s="42" customFormat="1" ht="30.6" customHeight="1">
      <c r="A99" s="13">
        <v>90</v>
      </c>
      <c r="B99" s="16" t="s">
        <v>265</v>
      </c>
      <c r="C99" s="23" t="s">
        <v>283</v>
      </c>
      <c r="D99" s="23" t="s">
        <v>284</v>
      </c>
      <c r="E99" s="12" t="s">
        <v>587</v>
      </c>
      <c r="F99" s="106">
        <v>1115515927</v>
      </c>
      <c r="G99" s="14">
        <v>11765</v>
      </c>
      <c r="H99" s="127" t="s">
        <v>595</v>
      </c>
      <c r="I99" s="28">
        <v>14900</v>
      </c>
      <c r="J99" s="28">
        <v>0</v>
      </c>
      <c r="K99" s="28">
        <v>0</v>
      </c>
      <c r="L99" s="28">
        <v>0</v>
      </c>
      <c r="M99" s="28">
        <f t="shared" si="91"/>
        <v>14900</v>
      </c>
      <c r="N99" s="17">
        <v>0</v>
      </c>
      <c r="O99" s="17">
        <v>0</v>
      </c>
      <c r="P99" s="28">
        <f t="shared" si="86"/>
        <v>0</v>
      </c>
      <c r="Q99" s="28">
        <f t="shared" si="87"/>
        <v>0</v>
      </c>
      <c r="R99" s="28">
        <f t="shared" si="88"/>
        <v>0</v>
      </c>
      <c r="S99" s="28">
        <v>0</v>
      </c>
      <c r="T99" s="28">
        <v>0</v>
      </c>
      <c r="U99" s="28">
        <v>0</v>
      </c>
      <c r="V99" s="28">
        <f t="shared" si="92"/>
        <v>0</v>
      </c>
      <c r="W99" s="28">
        <f t="shared" si="93"/>
        <v>0</v>
      </c>
      <c r="X99" s="28">
        <f t="shared" si="94"/>
        <v>0</v>
      </c>
      <c r="Y99" s="28">
        <f t="shared" si="89"/>
        <v>0</v>
      </c>
      <c r="Z99" s="28">
        <f t="shared" si="90"/>
        <v>0</v>
      </c>
      <c r="AA99" s="38">
        <v>0</v>
      </c>
      <c r="AB99" s="28">
        <v>0</v>
      </c>
      <c r="AC99" s="28">
        <v>0</v>
      </c>
      <c r="AD99" s="28">
        <f t="shared" si="95"/>
        <v>0</v>
      </c>
      <c r="AE99" s="28">
        <f t="shared" si="85"/>
        <v>0</v>
      </c>
      <c r="AF99" s="79"/>
      <c r="AG99" s="47"/>
      <c r="AH99" s="56"/>
      <c r="AI99" s="56"/>
      <c r="AJ99" s="56"/>
      <c r="AK99" s="56"/>
      <c r="AL99" s="56"/>
      <c r="AM99" s="56"/>
      <c r="AN99" s="56"/>
      <c r="AO99" s="56"/>
      <c r="AP99" s="57"/>
    </row>
    <row r="100" spans="1:42" s="42" customFormat="1" ht="30.6" customHeight="1">
      <c r="A100" s="13">
        <v>91</v>
      </c>
      <c r="B100" s="16" t="s">
        <v>285</v>
      </c>
      <c r="C100" s="23" t="s">
        <v>285</v>
      </c>
      <c r="D100" s="23" t="s">
        <v>247</v>
      </c>
      <c r="E100" s="12" t="s">
        <v>581</v>
      </c>
      <c r="F100" s="14">
        <v>1113369937</v>
      </c>
      <c r="G100" s="14">
        <v>11691</v>
      </c>
      <c r="H100" s="163" t="s">
        <v>596</v>
      </c>
      <c r="I100" s="28">
        <v>18000</v>
      </c>
      <c r="J100" s="28">
        <v>0</v>
      </c>
      <c r="K100" s="28">
        <v>0</v>
      </c>
      <c r="L100" s="28">
        <v>0</v>
      </c>
      <c r="M100" s="28">
        <f t="shared" si="91"/>
        <v>18000</v>
      </c>
      <c r="N100" s="17">
        <v>30</v>
      </c>
      <c r="O100" s="17">
        <v>0</v>
      </c>
      <c r="P100" s="28">
        <f t="shared" si="86"/>
        <v>18000</v>
      </c>
      <c r="Q100" s="28">
        <f t="shared" si="87"/>
        <v>0</v>
      </c>
      <c r="R100" s="28">
        <f t="shared" si="88"/>
        <v>0</v>
      </c>
      <c r="S100" s="28">
        <v>0</v>
      </c>
      <c r="T100" s="28">
        <v>0</v>
      </c>
      <c r="U100" s="28">
        <v>0</v>
      </c>
      <c r="V100" s="28">
        <f t="shared" si="92"/>
        <v>18000</v>
      </c>
      <c r="W100" s="28">
        <f t="shared" si="93"/>
        <v>15000</v>
      </c>
      <c r="X100" s="28">
        <f t="shared" si="94"/>
        <v>18000</v>
      </c>
      <c r="Y100" s="28">
        <f t="shared" si="89"/>
        <v>1500</v>
      </c>
      <c r="Z100" s="28">
        <f t="shared" si="90"/>
        <v>135</v>
      </c>
      <c r="AA100" s="38">
        <v>0</v>
      </c>
      <c r="AB100" s="28">
        <v>0</v>
      </c>
      <c r="AC100" s="28">
        <v>0</v>
      </c>
      <c r="AD100" s="28">
        <f t="shared" si="95"/>
        <v>1635</v>
      </c>
      <c r="AE100" s="28">
        <f>V100-AD100</f>
        <v>16365</v>
      </c>
      <c r="AF100" s="34" t="s">
        <v>38</v>
      </c>
      <c r="AG100" s="47">
        <v>44027</v>
      </c>
      <c r="AH100" s="58"/>
      <c r="AI100" s="56"/>
      <c r="AJ100" s="56"/>
      <c r="AK100" s="56"/>
      <c r="AL100" s="59"/>
      <c r="AM100" s="56"/>
      <c r="AN100" s="56"/>
      <c r="AO100" s="56"/>
      <c r="AP100" s="57"/>
    </row>
    <row r="101" spans="1:42" s="42" customFormat="1" ht="30.6" customHeight="1">
      <c r="A101" s="13">
        <v>92</v>
      </c>
      <c r="B101" s="16" t="s">
        <v>285</v>
      </c>
      <c r="C101" s="23" t="s">
        <v>286</v>
      </c>
      <c r="D101" s="23" t="s">
        <v>287</v>
      </c>
      <c r="E101" s="12" t="s">
        <v>587</v>
      </c>
      <c r="F101" s="14">
        <v>1013823296</v>
      </c>
      <c r="G101" s="14">
        <v>11703</v>
      </c>
      <c r="H101" s="163" t="s">
        <v>597</v>
      </c>
      <c r="I101" s="28">
        <v>14900</v>
      </c>
      <c r="J101" s="28">
        <v>0</v>
      </c>
      <c r="K101" s="28">
        <v>0</v>
      </c>
      <c r="L101" s="28">
        <v>0</v>
      </c>
      <c r="M101" s="28">
        <f t="shared" si="91"/>
        <v>14900</v>
      </c>
      <c r="N101" s="17">
        <v>0</v>
      </c>
      <c r="O101" s="17">
        <v>0</v>
      </c>
      <c r="P101" s="28">
        <f t="shared" si="86"/>
        <v>0</v>
      </c>
      <c r="Q101" s="28">
        <f t="shared" si="87"/>
        <v>0</v>
      </c>
      <c r="R101" s="28">
        <f t="shared" si="88"/>
        <v>0</v>
      </c>
      <c r="S101" s="28">
        <v>0</v>
      </c>
      <c r="T101" s="28">
        <v>0</v>
      </c>
      <c r="U101" s="28">
        <v>0</v>
      </c>
      <c r="V101" s="28">
        <f t="shared" si="92"/>
        <v>0</v>
      </c>
      <c r="W101" s="28">
        <f t="shared" si="93"/>
        <v>0</v>
      </c>
      <c r="X101" s="28">
        <f t="shared" si="94"/>
        <v>0</v>
      </c>
      <c r="Y101" s="28">
        <f t="shared" si="89"/>
        <v>0</v>
      </c>
      <c r="Z101" s="28">
        <f t="shared" si="90"/>
        <v>0</v>
      </c>
      <c r="AA101" s="38">
        <v>0</v>
      </c>
      <c r="AB101" s="28">
        <v>0</v>
      </c>
      <c r="AC101" s="28">
        <v>0</v>
      </c>
      <c r="AD101" s="28">
        <f>+Y101+Z101+AA101+AB101+AC101</f>
        <v>0</v>
      </c>
      <c r="AE101" s="28">
        <f>V101-AD101</f>
        <v>0</v>
      </c>
      <c r="AF101" s="34"/>
      <c r="AG101" s="47"/>
      <c r="AH101" s="58"/>
      <c r="AI101" s="56"/>
      <c r="AJ101" s="56"/>
      <c r="AK101" s="56"/>
      <c r="AL101" s="59"/>
      <c r="AM101" s="56"/>
      <c r="AN101" s="56"/>
      <c r="AO101" s="56"/>
      <c r="AP101" s="57"/>
    </row>
    <row r="102" spans="1:42" s="42" customFormat="1" ht="30.6" customHeight="1">
      <c r="A102" s="13">
        <v>93</v>
      </c>
      <c r="B102" s="16" t="s">
        <v>285</v>
      </c>
      <c r="C102" s="23" t="s">
        <v>288</v>
      </c>
      <c r="D102" s="94" t="s">
        <v>289</v>
      </c>
      <c r="E102" s="12" t="s">
        <v>587</v>
      </c>
      <c r="F102" s="106">
        <v>1114833933</v>
      </c>
      <c r="G102" s="45">
        <v>11740</v>
      </c>
      <c r="H102" s="144" t="s">
        <v>598</v>
      </c>
      <c r="I102" s="28">
        <v>14900</v>
      </c>
      <c r="J102" s="28">
        <v>0</v>
      </c>
      <c r="K102" s="28">
        <v>0</v>
      </c>
      <c r="L102" s="28">
        <v>0</v>
      </c>
      <c r="M102" s="28">
        <f t="shared" si="91"/>
        <v>14900</v>
      </c>
      <c r="N102" s="17">
        <v>0</v>
      </c>
      <c r="O102" s="17">
        <v>0</v>
      </c>
      <c r="P102" s="28">
        <f t="shared" si="86"/>
        <v>0</v>
      </c>
      <c r="Q102" s="28">
        <f t="shared" si="87"/>
        <v>0</v>
      </c>
      <c r="R102" s="28">
        <f t="shared" si="88"/>
        <v>0</v>
      </c>
      <c r="S102" s="28">
        <v>0</v>
      </c>
      <c r="T102" s="28">
        <v>0</v>
      </c>
      <c r="U102" s="28">
        <v>0</v>
      </c>
      <c r="V102" s="28">
        <f t="shared" si="92"/>
        <v>0</v>
      </c>
      <c r="W102" s="28">
        <f t="shared" si="93"/>
        <v>0</v>
      </c>
      <c r="X102" s="28">
        <f t="shared" si="94"/>
        <v>0</v>
      </c>
      <c r="Y102" s="28">
        <f t="shared" si="89"/>
        <v>0</v>
      </c>
      <c r="Z102" s="28">
        <f t="shared" si="90"/>
        <v>0</v>
      </c>
      <c r="AA102" s="38">
        <v>0</v>
      </c>
      <c r="AB102" s="28">
        <v>0</v>
      </c>
      <c r="AC102" s="28">
        <v>0</v>
      </c>
      <c r="AD102" s="28">
        <f t="shared" ref="AD102:AD104" si="96">+Y102+Z102+AA102+AB102+AC102</f>
        <v>0</v>
      </c>
      <c r="AE102" s="28">
        <f t="shared" ref="AE102:AE139" si="97">V102-AD102</f>
        <v>0</v>
      </c>
      <c r="AF102" s="34"/>
      <c r="AG102" s="47"/>
      <c r="AH102" s="58"/>
      <c r="AI102" s="56"/>
      <c r="AJ102" s="56"/>
      <c r="AK102" s="56"/>
      <c r="AL102" s="59"/>
      <c r="AM102" s="56"/>
      <c r="AN102" s="56"/>
      <c r="AO102" s="56"/>
      <c r="AP102" s="57"/>
    </row>
    <row r="103" spans="1:42" s="42" customFormat="1" ht="30.6" customHeight="1">
      <c r="A103" s="13">
        <v>94</v>
      </c>
      <c r="B103" s="16" t="s">
        <v>285</v>
      </c>
      <c r="C103" s="23" t="s">
        <v>290</v>
      </c>
      <c r="D103" s="23" t="s">
        <v>285</v>
      </c>
      <c r="E103" s="12" t="s">
        <v>587</v>
      </c>
      <c r="F103" s="106">
        <v>1115514439</v>
      </c>
      <c r="G103" s="45">
        <v>11757</v>
      </c>
      <c r="H103" s="144" t="s">
        <v>599</v>
      </c>
      <c r="I103" s="28">
        <v>14900</v>
      </c>
      <c r="J103" s="28">
        <v>0</v>
      </c>
      <c r="K103" s="28">
        <v>0</v>
      </c>
      <c r="L103" s="28">
        <v>0</v>
      </c>
      <c r="M103" s="28">
        <f t="shared" si="91"/>
        <v>14900</v>
      </c>
      <c r="N103" s="17">
        <v>30</v>
      </c>
      <c r="O103" s="17">
        <v>0</v>
      </c>
      <c r="P103" s="28">
        <f t="shared" si="86"/>
        <v>14900</v>
      </c>
      <c r="Q103" s="28">
        <f t="shared" si="87"/>
        <v>0</v>
      </c>
      <c r="R103" s="28">
        <f t="shared" si="88"/>
        <v>0</v>
      </c>
      <c r="S103" s="28">
        <v>0</v>
      </c>
      <c r="T103" s="28">
        <v>0</v>
      </c>
      <c r="U103" s="28">
        <v>0</v>
      </c>
      <c r="V103" s="28">
        <f t="shared" si="92"/>
        <v>14900</v>
      </c>
      <c r="W103" s="28">
        <f t="shared" si="93"/>
        <v>14900</v>
      </c>
      <c r="X103" s="28">
        <f t="shared" si="94"/>
        <v>14900</v>
      </c>
      <c r="Y103" s="28">
        <f t="shared" si="89"/>
        <v>1490</v>
      </c>
      <c r="Z103" s="28">
        <f t="shared" si="90"/>
        <v>112</v>
      </c>
      <c r="AA103" s="38">
        <v>0</v>
      </c>
      <c r="AB103" s="28">
        <v>0</v>
      </c>
      <c r="AC103" s="28">
        <v>0</v>
      </c>
      <c r="AD103" s="28">
        <f t="shared" si="96"/>
        <v>1602</v>
      </c>
      <c r="AE103" s="28">
        <f t="shared" si="97"/>
        <v>13298</v>
      </c>
      <c r="AF103" s="34" t="s">
        <v>38</v>
      </c>
      <c r="AG103" s="47">
        <v>44027</v>
      </c>
      <c r="AH103" s="58"/>
      <c r="AI103" s="56"/>
      <c r="AJ103" s="56"/>
      <c r="AK103" s="56"/>
      <c r="AL103" s="59"/>
      <c r="AM103" s="56"/>
      <c r="AN103" s="56"/>
      <c r="AO103" s="56"/>
      <c r="AP103" s="57"/>
    </row>
    <row r="104" spans="1:42" s="42" customFormat="1" ht="30.6" customHeight="1">
      <c r="A104" s="13">
        <v>95</v>
      </c>
      <c r="B104" s="45" t="s">
        <v>291</v>
      </c>
      <c r="C104" s="23" t="s">
        <v>291</v>
      </c>
      <c r="D104" s="23" t="s">
        <v>292</v>
      </c>
      <c r="E104" s="12" t="s">
        <v>581</v>
      </c>
      <c r="F104" s="16">
        <v>1113935375</v>
      </c>
      <c r="G104" s="14">
        <v>11585</v>
      </c>
      <c r="H104" s="164" t="s">
        <v>600</v>
      </c>
      <c r="I104" s="28">
        <v>14900</v>
      </c>
      <c r="J104" s="28">
        <v>0</v>
      </c>
      <c r="K104" s="28">
        <v>0</v>
      </c>
      <c r="L104" s="28">
        <v>0</v>
      </c>
      <c r="M104" s="28">
        <f t="shared" si="91"/>
        <v>14900</v>
      </c>
      <c r="N104" s="17">
        <v>30</v>
      </c>
      <c r="O104" s="17">
        <v>0</v>
      </c>
      <c r="P104" s="28">
        <f t="shared" si="86"/>
        <v>14900</v>
      </c>
      <c r="Q104" s="28">
        <f t="shared" si="87"/>
        <v>0</v>
      </c>
      <c r="R104" s="28">
        <f t="shared" si="88"/>
        <v>0</v>
      </c>
      <c r="S104" s="28">
        <v>0</v>
      </c>
      <c r="T104" s="28">
        <v>0</v>
      </c>
      <c r="U104" s="28">
        <v>0</v>
      </c>
      <c r="V104" s="28">
        <f t="shared" si="92"/>
        <v>14900</v>
      </c>
      <c r="W104" s="28">
        <f t="shared" si="93"/>
        <v>14900</v>
      </c>
      <c r="X104" s="28">
        <f t="shared" si="94"/>
        <v>14900</v>
      </c>
      <c r="Y104" s="28">
        <f t="shared" si="89"/>
        <v>1490</v>
      </c>
      <c r="Z104" s="28">
        <f t="shared" si="90"/>
        <v>112</v>
      </c>
      <c r="AA104" s="38">
        <v>0</v>
      </c>
      <c r="AB104" s="28"/>
      <c r="AC104" s="28">
        <v>0</v>
      </c>
      <c r="AD104" s="28">
        <f t="shared" si="96"/>
        <v>1602</v>
      </c>
      <c r="AE104" s="28">
        <f t="shared" si="97"/>
        <v>13298</v>
      </c>
      <c r="AF104" s="34" t="s">
        <v>38</v>
      </c>
      <c r="AG104" s="47">
        <v>44025</v>
      </c>
      <c r="AH104" s="56"/>
      <c r="AI104" s="56"/>
      <c r="AJ104" s="56"/>
      <c r="AK104" s="56"/>
      <c r="AL104" s="56"/>
      <c r="AM104" s="56"/>
      <c r="AN104" s="56"/>
      <c r="AO104" s="56"/>
      <c r="AP104" s="57"/>
    </row>
    <row r="105" spans="1:42" s="42" customFormat="1" ht="30.6" customHeight="1">
      <c r="A105" s="13">
        <v>96</v>
      </c>
      <c r="B105" s="45" t="s">
        <v>291</v>
      </c>
      <c r="C105" s="23" t="s">
        <v>293</v>
      </c>
      <c r="D105" s="23" t="s">
        <v>294</v>
      </c>
      <c r="E105" s="12" t="s">
        <v>587</v>
      </c>
      <c r="F105" s="14">
        <v>1113619893</v>
      </c>
      <c r="G105" s="14">
        <v>1404</v>
      </c>
      <c r="H105" s="163" t="s">
        <v>601</v>
      </c>
      <c r="I105" s="28">
        <v>14900</v>
      </c>
      <c r="J105" s="28">
        <v>0</v>
      </c>
      <c r="K105" s="28">
        <v>0</v>
      </c>
      <c r="L105" s="28">
        <v>0</v>
      </c>
      <c r="M105" s="28">
        <f>I105+J105+K105+L105</f>
        <v>14900</v>
      </c>
      <c r="N105" s="17">
        <v>30</v>
      </c>
      <c r="O105" s="17">
        <v>0</v>
      </c>
      <c r="P105" s="28">
        <f t="shared" si="86"/>
        <v>14900</v>
      </c>
      <c r="Q105" s="28">
        <f t="shared" si="87"/>
        <v>0</v>
      </c>
      <c r="R105" s="28">
        <f t="shared" si="88"/>
        <v>0</v>
      </c>
      <c r="S105" s="28">
        <v>0</v>
      </c>
      <c r="T105" s="28">
        <v>0</v>
      </c>
      <c r="U105" s="28">
        <v>0</v>
      </c>
      <c r="V105" s="28">
        <f>P105+Q105+R105+S105+T105+U105</f>
        <v>14900</v>
      </c>
      <c r="W105" s="28">
        <f>IF(P105&gt;15000,15000,P105)</f>
        <v>14900</v>
      </c>
      <c r="X105" s="28">
        <f>V105</f>
        <v>14900</v>
      </c>
      <c r="Y105" s="28">
        <f t="shared" si="89"/>
        <v>1490</v>
      </c>
      <c r="Z105" s="28">
        <f t="shared" si="90"/>
        <v>112</v>
      </c>
      <c r="AA105" s="38">
        <v>0</v>
      </c>
      <c r="AB105" s="28">
        <v>0</v>
      </c>
      <c r="AC105" s="28">
        <v>0</v>
      </c>
      <c r="AD105" s="28">
        <f>+Y105+Z105+AA105+AB105+AC105</f>
        <v>1602</v>
      </c>
      <c r="AE105" s="28">
        <f t="shared" si="97"/>
        <v>13298</v>
      </c>
      <c r="AF105" s="34" t="s">
        <v>38</v>
      </c>
      <c r="AG105" s="47">
        <v>44025</v>
      </c>
      <c r="AH105" s="56"/>
      <c r="AI105" s="56"/>
      <c r="AJ105" s="56"/>
      <c r="AK105" s="56"/>
      <c r="AL105" s="56"/>
      <c r="AM105" s="56"/>
      <c r="AN105" s="56"/>
      <c r="AO105" s="56"/>
      <c r="AP105" s="57"/>
    </row>
    <row r="106" spans="1:42" s="42" customFormat="1" ht="30.6" customHeight="1">
      <c r="A106" s="13">
        <v>97</v>
      </c>
      <c r="B106" s="45" t="s">
        <v>291</v>
      </c>
      <c r="C106" s="12" t="s">
        <v>295</v>
      </c>
      <c r="D106" s="105" t="s">
        <v>296</v>
      </c>
      <c r="E106" s="12" t="s">
        <v>587</v>
      </c>
      <c r="F106" s="106">
        <v>1115514557</v>
      </c>
      <c r="G106" s="14">
        <v>11760</v>
      </c>
      <c r="H106" s="163" t="s">
        <v>602</v>
      </c>
      <c r="I106" s="28">
        <v>14900</v>
      </c>
      <c r="J106" s="28">
        <v>0</v>
      </c>
      <c r="K106" s="28">
        <v>0</v>
      </c>
      <c r="L106" s="28">
        <v>0</v>
      </c>
      <c r="M106" s="28">
        <f>I106+J106+K106+L106</f>
        <v>14900</v>
      </c>
      <c r="N106" s="17">
        <v>0</v>
      </c>
      <c r="O106" s="17">
        <v>0</v>
      </c>
      <c r="P106" s="28">
        <f t="shared" si="86"/>
        <v>0</v>
      </c>
      <c r="Q106" s="28">
        <f t="shared" si="87"/>
        <v>0</v>
      </c>
      <c r="R106" s="28">
        <f t="shared" si="88"/>
        <v>0</v>
      </c>
      <c r="S106" s="28">
        <v>0</v>
      </c>
      <c r="T106" s="28">
        <v>0</v>
      </c>
      <c r="U106" s="28">
        <v>0</v>
      </c>
      <c r="V106" s="28">
        <f>P106+Q106+R106+S106+T106+U106</f>
        <v>0</v>
      </c>
      <c r="W106" s="28">
        <f>IF(P106&gt;15000,15000,P106)</f>
        <v>0</v>
      </c>
      <c r="X106" s="28">
        <f>V106</f>
        <v>0</v>
      </c>
      <c r="Y106" s="28">
        <f t="shared" si="89"/>
        <v>0</v>
      </c>
      <c r="Z106" s="28">
        <f t="shared" si="90"/>
        <v>0</v>
      </c>
      <c r="AA106" s="38">
        <v>0</v>
      </c>
      <c r="AB106" s="28">
        <v>0</v>
      </c>
      <c r="AC106" s="28">
        <v>0</v>
      </c>
      <c r="AD106" s="28">
        <f>+Y106+Z106+AA106+AB106+AC106</f>
        <v>0</v>
      </c>
      <c r="AE106" s="28">
        <f t="shared" si="97"/>
        <v>0</v>
      </c>
      <c r="AF106" s="34"/>
      <c r="AG106" s="47"/>
      <c r="AH106" s="56"/>
      <c r="AI106" s="56"/>
      <c r="AJ106" s="56"/>
      <c r="AK106" s="56"/>
      <c r="AL106" s="56"/>
      <c r="AM106" s="56"/>
      <c r="AN106" s="56"/>
      <c r="AO106" s="56"/>
      <c r="AP106" s="57"/>
    </row>
    <row r="107" spans="1:42" s="42" customFormat="1" ht="30.6" customHeight="1">
      <c r="A107" s="13">
        <v>98</v>
      </c>
      <c r="B107" s="45" t="s">
        <v>291</v>
      </c>
      <c r="C107" s="12" t="s">
        <v>297</v>
      </c>
      <c r="D107" s="105" t="s">
        <v>298</v>
      </c>
      <c r="E107" s="12" t="s">
        <v>587</v>
      </c>
      <c r="F107" s="106">
        <v>1114217850</v>
      </c>
      <c r="G107" s="106">
        <v>11778</v>
      </c>
      <c r="H107" s="109" t="s">
        <v>603</v>
      </c>
      <c r="I107" s="28">
        <v>14900</v>
      </c>
      <c r="J107" s="28">
        <v>0</v>
      </c>
      <c r="K107" s="28">
        <v>0</v>
      </c>
      <c r="L107" s="28">
        <v>0</v>
      </c>
      <c r="M107" s="28">
        <f>I107+J107+K107+L107</f>
        <v>14900</v>
      </c>
      <c r="N107" s="17">
        <v>0</v>
      </c>
      <c r="O107" s="17">
        <v>0</v>
      </c>
      <c r="P107" s="28">
        <f t="shared" si="86"/>
        <v>0</v>
      </c>
      <c r="Q107" s="28">
        <f t="shared" si="87"/>
        <v>0</v>
      </c>
      <c r="R107" s="28">
        <f t="shared" si="88"/>
        <v>0</v>
      </c>
      <c r="S107" s="28">
        <v>0</v>
      </c>
      <c r="T107" s="28">
        <v>0</v>
      </c>
      <c r="U107" s="28">
        <v>0</v>
      </c>
      <c r="V107" s="28">
        <f>P107+Q107+R107+S107+T107+U107</f>
        <v>0</v>
      </c>
      <c r="W107" s="28">
        <f>IF(P107&gt;15000,15000,P107)</f>
        <v>0</v>
      </c>
      <c r="X107" s="28">
        <f>V107</f>
        <v>0</v>
      </c>
      <c r="Y107" s="28">
        <f t="shared" si="89"/>
        <v>0</v>
      </c>
      <c r="Z107" s="28">
        <f>CEILING(X107*0.75%,1)</f>
        <v>0</v>
      </c>
      <c r="AA107" s="38">
        <v>0</v>
      </c>
      <c r="AB107" s="28">
        <v>0</v>
      </c>
      <c r="AC107" s="28">
        <v>0</v>
      </c>
      <c r="AD107" s="28">
        <f>+Y107+Z107+AA107+AB107+AC107</f>
        <v>0</v>
      </c>
      <c r="AE107" s="28">
        <f t="shared" si="97"/>
        <v>0</v>
      </c>
      <c r="AF107" s="34"/>
      <c r="AG107" s="47"/>
      <c r="AH107" s="56"/>
      <c r="AI107" s="56"/>
      <c r="AJ107" s="56"/>
      <c r="AK107" s="56"/>
      <c r="AL107" s="56"/>
      <c r="AM107" s="56"/>
      <c r="AN107" s="56"/>
      <c r="AO107" s="56"/>
      <c r="AP107" s="57"/>
    </row>
    <row r="108" spans="1:42" s="42" customFormat="1" ht="30.6" customHeight="1">
      <c r="A108" s="13">
        <v>99</v>
      </c>
      <c r="B108" s="16" t="s">
        <v>303</v>
      </c>
      <c r="C108" s="23" t="s">
        <v>305</v>
      </c>
      <c r="D108" s="23" t="s">
        <v>306</v>
      </c>
      <c r="E108" s="12" t="s">
        <v>587</v>
      </c>
      <c r="F108" s="13">
        <v>1113516248</v>
      </c>
      <c r="G108" s="14">
        <v>1310</v>
      </c>
      <c r="H108" s="163" t="s">
        <v>608</v>
      </c>
      <c r="I108" s="28">
        <v>14900</v>
      </c>
      <c r="J108" s="28">
        <v>0</v>
      </c>
      <c r="K108" s="28">
        <v>0</v>
      </c>
      <c r="L108" s="28">
        <v>0</v>
      </c>
      <c r="M108" s="28">
        <f>I108+J108+K108+L108</f>
        <v>14900</v>
      </c>
      <c r="N108" s="17">
        <v>30</v>
      </c>
      <c r="O108" s="17">
        <v>0</v>
      </c>
      <c r="P108" s="28">
        <f t="shared" si="86"/>
        <v>14900</v>
      </c>
      <c r="Q108" s="28">
        <f t="shared" si="87"/>
        <v>0</v>
      </c>
      <c r="R108" s="28">
        <f t="shared" si="88"/>
        <v>0</v>
      </c>
      <c r="S108" s="28">
        <v>0</v>
      </c>
      <c r="T108" s="28">
        <v>0</v>
      </c>
      <c r="U108" s="28">
        <v>0</v>
      </c>
      <c r="V108" s="28">
        <f>P108+Q108+R108+S108+T108+U108</f>
        <v>14900</v>
      </c>
      <c r="W108" s="28">
        <f>IF(P108&gt;15000,15000,P108)</f>
        <v>14900</v>
      </c>
      <c r="X108" s="28">
        <f>V108</f>
        <v>14900</v>
      </c>
      <c r="Y108" s="28">
        <f t="shared" si="89"/>
        <v>1490</v>
      </c>
      <c r="Z108" s="28">
        <f>CEILING(X108*0.75%,1)</f>
        <v>112</v>
      </c>
      <c r="AA108" s="38">
        <v>0</v>
      </c>
      <c r="AB108" s="28">
        <v>0</v>
      </c>
      <c r="AC108" s="28">
        <v>0</v>
      </c>
      <c r="AD108" s="28">
        <f>+Y108+Z108+AA108+AB108+AC108</f>
        <v>1602</v>
      </c>
      <c r="AE108" s="28">
        <f t="shared" si="97"/>
        <v>13298</v>
      </c>
      <c r="AF108" s="34" t="s">
        <v>38</v>
      </c>
      <c r="AG108" s="47">
        <v>44025</v>
      </c>
      <c r="AI108" s="56"/>
      <c r="AJ108" s="56"/>
      <c r="AK108" s="56"/>
      <c r="AL108" s="56"/>
      <c r="AM108" s="56"/>
      <c r="AN108" s="56"/>
      <c r="AO108" s="56"/>
      <c r="AP108" s="57"/>
    </row>
    <row r="109" spans="1:42" s="42" customFormat="1" ht="30.6" customHeight="1">
      <c r="A109" s="13">
        <v>100</v>
      </c>
      <c r="B109" s="16" t="s">
        <v>604</v>
      </c>
      <c r="C109" s="12" t="s">
        <v>299</v>
      </c>
      <c r="D109" s="12" t="s">
        <v>300</v>
      </c>
      <c r="E109" s="12" t="s">
        <v>584</v>
      </c>
      <c r="F109" s="17">
        <v>1113147654</v>
      </c>
      <c r="G109" s="14">
        <v>1178</v>
      </c>
      <c r="H109" s="163" t="s">
        <v>605</v>
      </c>
      <c r="I109" s="28">
        <v>18000</v>
      </c>
      <c r="J109" s="28">
        <v>0</v>
      </c>
      <c r="K109" s="28">
        <v>0</v>
      </c>
      <c r="L109" s="28">
        <v>0</v>
      </c>
      <c r="M109" s="28">
        <f t="shared" ref="M109:M112" si="98">I109+J109+K109+L109</f>
        <v>18000</v>
      </c>
      <c r="N109" s="17">
        <v>24</v>
      </c>
      <c r="O109" s="17">
        <v>0</v>
      </c>
      <c r="P109" s="28">
        <f t="shared" si="86"/>
        <v>14400</v>
      </c>
      <c r="Q109" s="28">
        <f t="shared" si="87"/>
        <v>0</v>
      </c>
      <c r="R109" s="28">
        <f t="shared" si="88"/>
        <v>0</v>
      </c>
      <c r="S109" s="28">
        <v>0</v>
      </c>
      <c r="T109" s="28">
        <v>0</v>
      </c>
      <c r="U109" s="28">
        <v>0</v>
      </c>
      <c r="V109" s="28">
        <f t="shared" ref="V109:V112" si="99">P109+Q109+R109+S109+T109+U109</f>
        <v>14400</v>
      </c>
      <c r="W109" s="28">
        <f t="shared" ref="W109:W112" si="100">IF(P109&gt;15000,15000,P109)</f>
        <v>14400</v>
      </c>
      <c r="X109" s="28">
        <f t="shared" ref="X109:X112" si="101">V109</f>
        <v>14400</v>
      </c>
      <c r="Y109" s="28">
        <f t="shared" si="89"/>
        <v>1440</v>
      </c>
      <c r="Z109" s="28">
        <f t="shared" si="90"/>
        <v>108</v>
      </c>
      <c r="AA109" s="38">
        <v>0</v>
      </c>
      <c r="AB109" s="28">
        <v>0</v>
      </c>
      <c r="AC109" s="28">
        <v>0</v>
      </c>
      <c r="AD109" s="28">
        <f t="shared" ref="AD109:AD112" si="102">+Y109+Z109+AA109+AB109+AC109</f>
        <v>1548</v>
      </c>
      <c r="AE109" s="28">
        <f t="shared" si="97"/>
        <v>12852</v>
      </c>
      <c r="AF109" s="34"/>
      <c r="AG109" s="47"/>
      <c r="AH109" s="56"/>
      <c r="AI109" s="56"/>
      <c r="AJ109" s="56"/>
      <c r="AK109" s="56"/>
      <c r="AL109" s="56"/>
      <c r="AM109" s="56"/>
      <c r="AN109" s="56"/>
      <c r="AO109" s="56"/>
      <c r="AP109" s="57"/>
    </row>
    <row r="110" spans="1:42" s="42" customFormat="1" ht="30.6" customHeight="1">
      <c r="A110" s="13">
        <v>101</v>
      </c>
      <c r="B110" s="16" t="s">
        <v>604</v>
      </c>
      <c r="C110" s="12" t="s">
        <v>301</v>
      </c>
      <c r="D110" s="12" t="s">
        <v>302</v>
      </c>
      <c r="E110" s="12" t="s">
        <v>584</v>
      </c>
      <c r="F110" s="128">
        <v>1113147657</v>
      </c>
      <c r="G110" s="14">
        <v>1319</v>
      </c>
      <c r="H110" s="163" t="s">
        <v>606</v>
      </c>
      <c r="I110" s="28">
        <v>18000</v>
      </c>
      <c r="J110" s="28">
        <v>0</v>
      </c>
      <c r="K110" s="28">
        <v>0</v>
      </c>
      <c r="L110" s="28">
        <v>0</v>
      </c>
      <c r="M110" s="28">
        <f t="shared" si="98"/>
        <v>18000</v>
      </c>
      <c r="N110" s="17">
        <v>24</v>
      </c>
      <c r="O110" s="17">
        <v>0</v>
      </c>
      <c r="P110" s="28">
        <f t="shared" si="86"/>
        <v>14400</v>
      </c>
      <c r="Q110" s="28">
        <f t="shared" si="87"/>
        <v>0</v>
      </c>
      <c r="R110" s="28">
        <f t="shared" si="88"/>
        <v>0</v>
      </c>
      <c r="S110" s="28">
        <v>0</v>
      </c>
      <c r="T110" s="28">
        <v>0</v>
      </c>
      <c r="U110" s="28">
        <v>0</v>
      </c>
      <c r="V110" s="28">
        <f t="shared" si="99"/>
        <v>14400</v>
      </c>
      <c r="W110" s="28">
        <f t="shared" si="100"/>
        <v>14400</v>
      </c>
      <c r="X110" s="28">
        <f t="shared" si="101"/>
        <v>14400</v>
      </c>
      <c r="Y110" s="28">
        <f t="shared" si="89"/>
        <v>1440</v>
      </c>
      <c r="Z110" s="28">
        <f t="shared" si="90"/>
        <v>108</v>
      </c>
      <c r="AA110" s="38">
        <v>0</v>
      </c>
      <c r="AB110" s="28">
        <v>0</v>
      </c>
      <c r="AC110" s="28">
        <v>0</v>
      </c>
      <c r="AD110" s="28">
        <f t="shared" si="102"/>
        <v>1548</v>
      </c>
      <c r="AE110" s="28">
        <f t="shared" si="97"/>
        <v>12852</v>
      </c>
      <c r="AF110" s="34"/>
      <c r="AG110" s="47"/>
      <c r="AH110" s="56"/>
      <c r="AI110" s="56"/>
      <c r="AJ110" s="56"/>
      <c r="AK110" s="56"/>
      <c r="AL110" s="56"/>
      <c r="AM110" s="56"/>
      <c r="AN110" s="56"/>
      <c r="AO110" s="56"/>
      <c r="AP110" s="57"/>
    </row>
    <row r="111" spans="1:42" s="42" customFormat="1" ht="30.6" customHeight="1">
      <c r="A111" s="13">
        <v>102</v>
      </c>
      <c r="B111" s="16" t="s">
        <v>303</v>
      </c>
      <c r="C111" s="23" t="s">
        <v>303</v>
      </c>
      <c r="D111" s="23" t="s">
        <v>304</v>
      </c>
      <c r="E111" s="12" t="s">
        <v>584</v>
      </c>
      <c r="F111" s="17">
        <v>1113210052</v>
      </c>
      <c r="G111" s="17">
        <v>617</v>
      </c>
      <c r="H111" s="163" t="s">
        <v>607</v>
      </c>
      <c r="I111" s="28">
        <v>18000</v>
      </c>
      <c r="J111" s="28">
        <v>0</v>
      </c>
      <c r="K111" s="28">
        <v>0</v>
      </c>
      <c r="L111" s="28">
        <v>0</v>
      </c>
      <c r="M111" s="28">
        <f t="shared" si="98"/>
        <v>18000</v>
      </c>
      <c r="N111" s="17">
        <v>30</v>
      </c>
      <c r="O111" s="17">
        <v>0</v>
      </c>
      <c r="P111" s="28">
        <f t="shared" si="86"/>
        <v>18000</v>
      </c>
      <c r="Q111" s="28">
        <f t="shared" si="87"/>
        <v>0</v>
      </c>
      <c r="R111" s="28">
        <f t="shared" si="88"/>
        <v>0</v>
      </c>
      <c r="S111" s="28">
        <v>0</v>
      </c>
      <c r="T111" s="28">
        <v>0</v>
      </c>
      <c r="U111" s="28">
        <v>0</v>
      </c>
      <c r="V111" s="28">
        <f t="shared" si="99"/>
        <v>18000</v>
      </c>
      <c r="W111" s="28">
        <f t="shared" si="100"/>
        <v>15000</v>
      </c>
      <c r="X111" s="28">
        <f t="shared" si="101"/>
        <v>18000</v>
      </c>
      <c r="Y111" s="28">
        <f t="shared" si="89"/>
        <v>1500</v>
      </c>
      <c r="Z111" s="28">
        <f t="shared" si="90"/>
        <v>135</v>
      </c>
      <c r="AA111" s="38">
        <v>0</v>
      </c>
      <c r="AB111" s="28">
        <v>0</v>
      </c>
      <c r="AC111" s="28">
        <v>0</v>
      </c>
      <c r="AD111" s="28">
        <f t="shared" si="102"/>
        <v>1635</v>
      </c>
      <c r="AE111" s="28">
        <f t="shared" si="97"/>
        <v>16365</v>
      </c>
      <c r="AF111" s="34"/>
      <c r="AG111" s="47"/>
      <c r="AH111" s="56"/>
      <c r="AI111" s="56"/>
      <c r="AJ111" s="56"/>
      <c r="AK111" s="56"/>
      <c r="AL111" s="56"/>
      <c r="AM111" s="56"/>
      <c r="AN111" s="56"/>
      <c r="AO111" s="57"/>
    </row>
    <row r="112" spans="1:42" s="42" customFormat="1" ht="30.6" customHeight="1">
      <c r="A112" s="13">
        <v>103</v>
      </c>
      <c r="B112" s="16" t="s">
        <v>303</v>
      </c>
      <c r="C112" s="23" t="s">
        <v>307</v>
      </c>
      <c r="D112" s="23" t="s">
        <v>308</v>
      </c>
      <c r="E112" s="12" t="s">
        <v>587</v>
      </c>
      <c r="F112" s="131">
        <v>1115502329</v>
      </c>
      <c r="G112" s="14">
        <v>11738</v>
      </c>
      <c r="H112" s="163" t="s">
        <v>609</v>
      </c>
      <c r="I112" s="28">
        <v>14900</v>
      </c>
      <c r="J112" s="28">
        <v>0</v>
      </c>
      <c r="K112" s="28">
        <v>0</v>
      </c>
      <c r="L112" s="28">
        <v>0</v>
      </c>
      <c r="M112" s="28">
        <f t="shared" si="98"/>
        <v>14900</v>
      </c>
      <c r="N112" s="17">
        <v>12</v>
      </c>
      <c r="O112" s="17">
        <v>0</v>
      </c>
      <c r="P112" s="28">
        <f t="shared" si="86"/>
        <v>5960</v>
      </c>
      <c r="Q112" s="28">
        <f t="shared" si="87"/>
        <v>0</v>
      </c>
      <c r="R112" s="28">
        <f t="shared" si="88"/>
        <v>0</v>
      </c>
      <c r="S112" s="28">
        <v>0</v>
      </c>
      <c r="T112" s="28">
        <v>0</v>
      </c>
      <c r="U112" s="28">
        <v>0</v>
      </c>
      <c r="V112" s="28">
        <f t="shared" si="99"/>
        <v>5960</v>
      </c>
      <c r="W112" s="28">
        <f t="shared" si="100"/>
        <v>5960</v>
      </c>
      <c r="X112" s="28">
        <f t="shared" si="101"/>
        <v>5960</v>
      </c>
      <c r="Y112" s="28">
        <f t="shared" si="89"/>
        <v>596</v>
      </c>
      <c r="Z112" s="28">
        <f t="shared" si="90"/>
        <v>45</v>
      </c>
      <c r="AA112" s="38">
        <v>0</v>
      </c>
      <c r="AB112" s="28">
        <v>0</v>
      </c>
      <c r="AC112" s="28">
        <v>0</v>
      </c>
      <c r="AD112" s="28">
        <f t="shared" si="102"/>
        <v>641</v>
      </c>
      <c r="AE112" s="28">
        <f t="shared" si="97"/>
        <v>5319</v>
      </c>
      <c r="AF112" s="34" t="s">
        <v>38</v>
      </c>
      <c r="AG112" s="35">
        <v>44025</v>
      </c>
      <c r="AI112" s="56"/>
      <c r="AJ112" s="56"/>
      <c r="AK112" s="56"/>
      <c r="AL112" s="56"/>
      <c r="AM112" s="56"/>
      <c r="AN112" s="56"/>
      <c r="AO112" s="56"/>
      <c r="AP112" s="57"/>
    </row>
    <row r="113" spans="1:42" s="42" customFormat="1" ht="30.6" customHeight="1">
      <c r="A113" s="13">
        <v>104</v>
      </c>
      <c r="B113" s="128" t="s">
        <v>39</v>
      </c>
      <c r="C113" s="134" t="s">
        <v>39</v>
      </c>
      <c r="D113" s="12" t="s">
        <v>309</v>
      </c>
      <c r="E113" s="12" t="s">
        <v>587</v>
      </c>
      <c r="F113" s="128">
        <v>1114782836</v>
      </c>
      <c r="G113" s="14">
        <v>1368</v>
      </c>
      <c r="H113" s="163" t="s">
        <v>610</v>
      </c>
      <c r="I113" s="28">
        <v>18000</v>
      </c>
      <c r="J113" s="28">
        <v>0</v>
      </c>
      <c r="K113" s="28">
        <v>0</v>
      </c>
      <c r="L113" s="28">
        <v>0</v>
      </c>
      <c r="M113" s="28">
        <f>I113+J113+K113+L113</f>
        <v>18000</v>
      </c>
      <c r="N113" s="17">
        <v>30</v>
      </c>
      <c r="O113" s="17">
        <v>0</v>
      </c>
      <c r="P113" s="28">
        <f t="shared" si="86"/>
        <v>18000</v>
      </c>
      <c r="Q113" s="28">
        <f t="shared" si="87"/>
        <v>0</v>
      </c>
      <c r="R113" s="28">
        <f t="shared" si="88"/>
        <v>0</v>
      </c>
      <c r="S113" s="28">
        <v>0</v>
      </c>
      <c r="T113" s="28">
        <v>0</v>
      </c>
      <c r="U113" s="28">
        <v>0</v>
      </c>
      <c r="V113" s="28">
        <f>P113+Q113+R113+S113+T113+U113</f>
        <v>18000</v>
      </c>
      <c r="W113" s="28">
        <f>IF(P113&gt;15000,15000,P113)</f>
        <v>15000</v>
      </c>
      <c r="X113" s="28">
        <f>V113</f>
        <v>18000</v>
      </c>
      <c r="Y113" s="28">
        <f t="shared" si="89"/>
        <v>1500</v>
      </c>
      <c r="Z113" s="28">
        <f t="shared" si="90"/>
        <v>135</v>
      </c>
      <c r="AA113" s="38">
        <v>0</v>
      </c>
      <c r="AB113" s="28">
        <v>0</v>
      </c>
      <c r="AC113" s="28">
        <v>0</v>
      </c>
      <c r="AD113" s="28">
        <f>+Y113+Z113+AA113+AB113+AC113</f>
        <v>1635</v>
      </c>
      <c r="AE113" s="28">
        <f t="shared" si="97"/>
        <v>16365</v>
      </c>
      <c r="AF113" s="34" t="s">
        <v>38</v>
      </c>
      <c r="AG113" s="47"/>
      <c r="AH113" s="56"/>
      <c r="AI113" s="56"/>
      <c r="AJ113" s="56"/>
      <c r="AK113" s="56"/>
      <c r="AL113" s="57"/>
    </row>
    <row r="114" spans="1:42" s="42" customFormat="1" ht="30.6" customHeight="1">
      <c r="A114" s="13">
        <v>105</v>
      </c>
      <c r="B114" s="128" t="s">
        <v>39</v>
      </c>
      <c r="C114" s="134" t="s">
        <v>310</v>
      </c>
      <c r="D114" s="134" t="s">
        <v>311</v>
      </c>
      <c r="E114" s="12" t="s">
        <v>587</v>
      </c>
      <c r="F114" s="128">
        <v>1114816916</v>
      </c>
      <c r="G114" s="14">
        <v>1395</v>
      </c>
      <c r="H114" s="163" t="s">
        <v>611</v>
      </c>
      <c r="I114" s="28">
        <v>18000</v>
      </c>
      <c r="J114" s="28">
        <v>0</v>
      </c>
      <c r="K114" s="28">
        <v>0</v>
      </c>
      <c r="L114" s="28">
        <v>0</v>
      </c>
      <c r="M114" s="28">
        <f>I114+J114+K114+L114</f>
        <v>18000</v>
      </c>
      <c r="N114" s="17">
        <v>30</v>
      </c>
      <c r="O114" s="17">
        <v>0</v>
      </c>
      <c r="P114" s="28">
        <f t="shared" si="86"/>
        <v>18000</v>
      </c>
      <c r="Q114" s="28">
        <f t="shared" si="87"/>
        <v>0</v>
      </c>
      <c r="R114" s="28">
        <f t="shared" si="88"/>
        <v>0</v>
      </c>
      <c r="S114" s="28">
        <v>0</v>
      </c>
      <c r="T114" s="28">
        <v>0</v>
      </c>
      <c r="U114" s="28">
        <v>0</v>
      </c>
      <c r="V114" s="28">
        <f>P114+Q114+R114+S114+T114+U114</f>
        <v>18000</v>
      </c>
      <c r="W114" s="28">
        <f>IF(P114&gt;15000,15000,P114)</f>
        <v>15000</v>
      </c>
      <c r="X114" s="28">
        <f>V114</f>
        <v>18000</v>
      </c>
      <c r="Y114" s="28">
        <f t="shared" si="89"/>
        <v>1500</v>
      </c>
      <c r="Z114" s="28">
        <f t="shared" si="90"/>
        <v>135</v>
      </c>
      <c r="AA114" s="38">
        <v>0</v>
      </c>
      <c r="AB114" s="28">
        <v>0</v>
      </c>
      <c r="AC114" s="28">
        <v>0</v>
      </c>
      <c r="AD114" s="28">
        <f>+Y114+Z114+AA114+AB114+AC114</f>
        <v>1635</v>
      </c>
      <c r="AE114" s="28">
        <f t="shared" si="97"/>
        <v>16365</v>
      </c>
      <c r="AF114" s="34" t="s">
        <v>38</v>
      </c>
      <c r="AG114" s="47"/>
      <c r="AH114" s="56"/>
      <c r="AI114" s="56"/>
      <c r="AJ114" s="56"/>
      <c r="AK114" s="56"/>
      <c r="AL114" s="59"/>
      <c r="AM114" s="56"/>
      <c r="AN114" s="56"/>
      <c r="AO114" s="56"/>
      <c r="AP114" s="57"/>
    </row>
    <row r="115" spans="1:42" s="42" customFormat="1" ht="30.6" customHeight="1">
      <c r="A115" s="13">
        <v>106</v>
      </c>
      <c r="B115" s="132" t="s">
        <v>312</v>
      </c>
      <c r="C115" s="133" t="s">
        <v>312</v>
      </c>
      <c r="D115" s="133" t="s">
        <v>313</v>
      </c>
      <c r="E115" s="12" t="s">
        <v>584</v>
      </c>
      <c r="F115" s="13">
        <v>1314328838</v>
      </c>
      <c r="G115" s="14">
        <v>1262</v>
      </c>
      <c r="H115" s="163" t="s">
        <v>612</v>
      </c>
      <c r="I115" s="28">
        <v>16400</v>
      </c>
      <c r="J115" s="28">
        <v>0</v>
      </c>
      <c r="K115" s="28">
        <v>0</v>
      </c>
      <c r="L115" s="28">
        <v>0</v>
      </c>
      <c r="M115" s="28">
        <f t="shared" ref="M115:M145" si="103">I115+J115+K115+L115</f>
        <v>16400</v>
      </c>
      <c r="N115" s="17">
        <v>0</v>
      </c>
      <c r="O115" s="17">
        <v>0</v>
      </c>
      <c r="P115" s="28">
        <f t="shared" si="86"/>
        <v>0</v>
      </c>
      <c r="Q115" s="28">
        <f t="shared" si="87"/>
        <v>0</v>
      </c>
      <c r="R115" s="28">
        <f t="shared" si="88"/>
        <v>0</v>
      </c>
      <c r="S115" s="28">
        <v>0</v>
      </c>
      <c r="T115" s="28">
        <v>0</v>
      </c>
      <c r="U115" s="28">
        <v>0</v>
      </c>
      <c r="V115" s="28">
        <f t="shared" ref="V115:V145" si="104">P115+Q115+R115+S115+T115+U115</f>
        <v>0</v>
      </c>
      <c r="W115" s="28">
        <f t="shared" ref="W115:W145" si="105">IF(P115&gt;15000,15000,P115)</f>
        <v>0</v>
      </c>
      <c r="X115" s="28">
        <f t="shared" ref="X115:X135" si="106">V115</f>
        <v>0</v>
      </c>
      <c r="Y115" s="28">
        <f t="shared" si="89"/>
        <v>0</v>
      </c>
      <c r="Z115" s="28">
        <f t="shared" si="90"/>
        <v>0</v>
      </c>
      <c r="AA115" s="38">
        <v>0</v>
      </c>
      <c r="AB115" s="28">
        <v>0</v>
      </c>
      <c r="AC115" s="28">
        <v>0</v>
      </c>
      <c r="AD115" s="28">
        <f t="shared" ref="AD115:AD139" si="107">+Y115+Z115+AA115+AB115+AC115</f>
        <v>0</v>
      </c>
      <c r="AE115" s="28">
        <f t="shared" si="97"/>
        <v>0</v>
      </c>
      <c r="AF115" s="34"/>
      <c r="AG115" s="47"/>
      <c r="AH115" s="56"/>
      <c r="AI115" s="56"/>
      <c r="AJ115" s="56"/>
      <c r="AK115" s="56"/>
      <c r="AL115" s="56"/>
      <c r="AM115" s="56"/>
      <c r="AN115" s="56"/>
      <c r="AO115" s="56"/>
      <c r="AP115" s="57"/>
    </row>
    <row r="116" spans="1:42" s="42" customFormat="1" ht="30.6" customHeight="1">
      <c r="A116" s="13">
        <v>107</v>
      </c>
      <c r="B116" s="132" t="s">
        <v>312</v>
      </c>
      <c r="C116" s="23" t="s">
        <v>314</v>
      </c>
      <c r="D116" s="23" t="s">
        <v>315</v>
      </c>
      <c r="E116" s="12" t="s">
        <v>587</v>
      </c>
      <c r="F116" s="126">
        <v>1113959086</v>
      </c>
      <c r="G116" s="14">
        <v>11797</v>
      </c>
      <c r="H116" s="144" t="s">
        <v>613</v>
      </c>
      <c r="I116" s="28">
        <v>14900</v>
      </c>
      <c r="J116" s="28">
        <v>0</v>
      </c>
      <c r="K116" s="28">
        <v>0</v>
      </c>
      <c r="L116" s="28">
        <v>0</v>
      </c>
      <c r="M116" s="28">
        <f t="shared" si="103"/>
        <v>14900</v>
      </c>
      <c r="N116" s="17">
        <v>0</v>
      </c>
      <c r="O116" s="17">
        <v>0</v>
      </c>
      <c r="P116" s="28">
        <f t="shared" si="86"/>
        <v>0</v>
      </c>
      <c r="Q116" s="28">
        <f t="shared" si="87"/>
        <v>0</v>
      </c>
      <c r="R116" s="28">
        <f t="shared" si="88"/>
        <v>0</v>
      </c>
      <c r="S116" s="28">
        <v>0</v>
      </c>
      <c r="T116" s="28">
        <v>0</v>
      </c>
      <c r="U116" s="28">
        <v>0</v>
      </c>
      <c r="V116" s="28">
        <f t="shared" si="104"/>
        <v>0</v>
      </c>
      <c r="W116" s="28">
        <f t="shared" si="105"/>
        <v>0</v>
      </c>
      <c r="X116" s="28">
        <f t="shared" si="106"/>
        <v>0</v>
      </c>
      <c r="Y116" s="28">
        <f t="shared" si="89"/>
        <v>0</v>
      </c>
      <c r="Z116" s="28">
        <f t="shared" si="90"/>
        <v>0</v>
      </c>
      <c r="AA116" s="38">
        <v>0</v>
      </c>
      <c r="AB116" s="28">
        <v>0</v>
      </c>
      <c r="AC116" s="28">
        <v>0</v>
      </c>
      <c r="AD116" s="28">
        <f t="shared" si="107"/>
        <v>0</v>
      </c>
      <c r="AE116" s="28">
        <f t="shared" si="97"/>
        <v>0</v>
      </c>
      <c r="AF116" s="34"/>
      <c r="AG116" s="47"/>
      <c r="AH116" s="56"/>
      <c r="AI116" s="56"/>
      <c r="AJ116" s="56"/>
      <c r="AK116" s="56"/>
      <c r="AL116" s="56"/>
      <c r="AM116" s="56"/>
      <c r="AN116" s="56"/>
      <c r="AO116" s="56"/>
      <c r="AP116" s="57"/>
    </row>
    <row r="117" spans="1:42" s="42" customFormat="1" ht="30.6" customHeight="1">
      <c r="A117" s="13">
        <v>108</v>
      </c>
      <c r="B117" s="16" t="s">
        <v>614</v>
      </c>
      <c r="C117" s="23" t="s">
        <v>316</v>
      </c>
      <c r="D117" s="134" t="s">
        <v>317</v>
      </c>
      <c r="E117" s="12" t="s">
        <v>615</v>
      </c>
      <c r="F117" s="128">
        <v>2006757230</v>
      </c>
      <c r="G117" s="172">
        <v>691</v>
      </c>
      <c r="H117" s="81" t="s">
        <v>616</v>
      </c>
      <c r="I117" s="28">
        <v>18000</v>
      </c>
      <c r="J117" s="28">
        <v>0</v>
      </c>
      <c r="K117" s="28">
        <v>0</v>
      </c>
      <c r="L117" s="28">
        <v>0</v>
      </c>
      <c r="M117" s="28">
        <f t="shared" si="103"/>
        <v>18000</v>
      </c>
      <c r="N117" s="17">
        <v>30</v>
      </c>
      <c r="O117" s="39">
        <v>0</v>
      </c>
      <c r="P117" s="28">
        <f t="shared" si="86"/>
        <v>18000</v>
      </c>
      <c r="Q117" s="28">
        <f t="shared" si="87"/>
        <v>0</v>
      </c>
      <c r="R117" s="28">
        <f t="shared" si="88"/>
        <v>0</v>
      </c>
      <c r="S117" s="28">
        <v>0</v>
      </c>
      <c r="T117" s="28">
        <v>0</v>
      </c>
      <c r="U117" s="28">
        <v>0</v>
      </c>
      <c r="V117" s="28">
        <f t="shared" si="104"/>
        <v>18000</v>
      </c>
      <c r="W117" s="28">
        <f t="shared" si="105"/>
        <v>15000</v>
      </c>
      <c r="X117" s="28">
        <f t="shared" si="106"/>
        <v>18000</v>
      </c>
      <c r="Y117" s="28">
        <f t="shared" si="89"/>
        <v>1500</v>
      </c>
      <c r="Z117" s="28">
        <f t="shared" si="90"/>
        <v>135</v>
      </c>
      <c r="AA117" s="38">
        <v>0</v>
      </c>
      <c r="AB117" s="28">
        <v>0</v>
      </c>
      <c r="AC117" s="28">
        <v>0</v>
      </c>
      <c r="AD117" s="28">
        <f t="shared" si="107"/>
        <v>1635</v>
      </c>
      <c r="AE117" s="28">
        <f t="shared" si="97"/>
        <v>16365</v>
      </c>
      <c r="AF117" s="80"/>
      <c r="AG117" s="49"/>
      <c r="AH117" s="56"/>
      <c r="AI117" s="56"/>
      <c r="AJ117" s="56"/>
      <c r="AK117" s="56"/>
      <c r="AL117" s="57"/>
    </row>
    <row r="118" spans="1:42" s="42" customFormat="1" ht="30.6" customHeight="1">
      <c r="A118" s="13">
        <v>109</v>
      </c>
      <c r="B118" s="16" t="s">
        <v>614</v>
      </c>
      <c r="C118" s="23" t="s">
        <v>318</v>
      </c>
      <c r="D118" s="23" t="s">
        <v>319</v>
      </c>
      <c r="E118" s="12" t="s">
        <v>617</v>
      </c>
      <c r="F118" s="13">
        <v>1114385845</v>
      </c>
      <c r="G118" s="14">
        <v>1150</v>
      </c>
      <c r="H118" s="82" t="s">
        <v>618</v>
      </c>
      <c r="I118" s="28">
        <v>20000</v>
      </c>
      <c r="J118" s="28">
        <v>0</v>
      </c>
      <c r="K118" s="28">
        <v>0</v>
      </c>
      <c r="L118" s="28">
        <v>0</v>
      </c>
      <c r="M118" s="28">
        <f t="shared" si="103"/>
        <v>20000</v>
      </c>
      <c r="N118" s="17">
        <v>30</v>
      </c>
      <c r="O118" s="39">
        <v>0</v>
      </c>
      <c r="P118" s="28">
        <f t="shared" si="86"/>
        <v>20000</v>
      </c>
      <c r="Q118" s="28">
        <f t="shared" si="87"/>
        <v>0</v>
      </c>
      <c r="R118" s="28">
        <f t="shared" si="88"/>
        <v>0</v>
      </c>
      <c r="S118" s="28">
        <v>0</v>
      </c>
      <c r="T118" s="28">
        <v>0</v>
      </c>
      <c r="U118" s="28">
        <v>0</v>
      </c>
      <c r="V118" s="28">
        <f t="shared" si="104"/>
        <v>20000</v>
      </c>
      <c r="W118" s="28">
        <f t="shared" si="105"/>
        <v>15000</v>
      </c>
      <c r="X118" s="28">
        <f t="shared" si="106"/>
        <v>20000</v>
      </c>
      <c r="Y118" s="28">
        <f t="shared" si="89"/>
        <v>1500</v>
      </c>
      <c r="Z118" s="28">
        <f t="shared" si="90"/>
        <v>150</v>
      </c>
      <c r="AA118" s="38">
        <v>0</v>
      </c>
      <c r="AB118" s="28">
        <v>0</v>
      </c>
      <c r="AC118" s="28">
        <v>0</v>
      </c>
      <c r="AD118" s="28">
        <f t="shared" si="107"/>
        <v>1650</v>
      </c>
      <c r="AE118" s="28">
        <f t="shared" si="97"/>
        <v>18350</v>
      </c>
      <c r="AF118" s="34" t="s">
        <v>38</v>
      </c>
      <c r="AG118" s="47">
        <v>44019</v>
      </c>
      <c r="AH118" s="56"/>
      <c r="AI118" s="56"/>
      <c r="AJ118" s="56"/>
      <c r="AK118" s="56"/>
      <c r="AL118" s="56"/>
      <c r="AM118" s="56"/>
      <c r="AN118" s="56"/>
      <c r="AO118" s="56"/>
      <c r="AP118" s="57"/>
    </row>
    <row r="119" spans="1:42" s="42" customFormat="1" ht="30.6" customHeight="1">
      <c r="A119" s="13">
        <v>110</v>
      </c>
      <c r="B119" s="16" t="s">
        <v>614</v>
      </c>
      <c r="C119" s="23" t="s">
        <v>320</v>
      </c>
      <c r="D119" s="23" t="s">
        <v>321</v>
      </c>
      <c r="E119" s="12" t="s">
        <v>617</v>
      </c>
      <c r="F119" s="16">
        <v>1115398223</v>
      </c>
      <c r="G119" s="14">
        <v>11678</v>
      </c>
      <c r="H119" s="33" t="s">
        <v>619</v>
      </c>
      <c r="I119" s="28">
        <v>14900</v>
      </c>
      <c r="J119" s="28">
        <v>0</v>
      </c>
      <c r="K119" s="28">
        <v>0</v>
      </c>
      <c r="L119" s="28">
        <v>0</v>
      </c>
      <c r="M119" s="28">
        <f t="shared" si="103"/>
        <v>14900</v>
      </c>
      <c r="N119" s="17">
        <v>30</v>
      </c>
      <c r="O119" s="39">
        <v>0</v>
      </c>
      <c r="P119" s="28">
        <f t="shared" si="86"/>
        <v>14900</v>
      </c>
      <c r="Q119" s="28">
        <f t="shared" si="87"/>
        <v>0</v>
      </c>
      <c r="R119" s="28">
        <f t="shared" si="88"/>
        <v>0</v>
      </c>
      <c r="S119" s="28">
        <v>0</v>
      </c>
      <c r="T119" s="28">
        <v>0</v>
      </c>
      <c r="U119" s="28">
        <v>0</v>
      </c>
      <c r="V119" s="28">
        <f t="shared" si="104"/>
        <v>14900</v>
      </c>
      <c r="W119" s="28">
        <f t="shared" si="105"/>
        <v>14900</v>
      </c>
      <c r="X119" s="28">
        <f t="shared" si="106"/>
        <v>14900</v>
      </c>
      <c r="Y119" s="28">
        <f t="shared" si="89"/>
        <v>1490</v>
      </c>
      <c r="Z119" s="28">
        <f t="shared" si="90"/>
        <v>112</v>
      </c>
      <c r="AA119" s="38">
        <v>0</v>
      </c>
      <c r="AB119" s="28">
        <v>0</v>
      </c>
      <c r="AC119" s="28">
        <v>0</v>
      </c>
      <c r="AD119" s="28">
        <f t="shared" si="107"/>
        <v>1602</v>
      </c>
      <c r="AE119" s="28">
        <f t="shared" si="97"/>
        <v>13298</v>
      </c>
      <c r="AF119" s="34"/>
      <c r="AG119" s="47"/>
      <c r="AH119" s="56"/>
      <c r="AI119" s="56"/>
      <c r="AJ119" s="56"/>
      <c r="AK119" s="56"/>
      <c r="AL119" s="56"/>
      <c r="AM119" s="56"/>
      <c r="AN119" s="56"/>
      <c r="AO119" s="56"/>
      <c r="AP119" s="57"/>
    </row>
    <row r="120" spans="1:42" s="42" customFormat="1" ht="30.6" customHeight="1">
      <c r="A120" s="13">
        <v>111</v>
      </c>
      <c r="B120" s="16" t="s">
        <v>614</v>
      </c>
      <c r="C120" s="23" t="s">
        <v>322</v>
      </c>
      <c r="D120" s="23" t="s">
        <v>323</v>
      </c>
      <c r="E120" s="16" t="s">
        <v>617</v>
      </c>
      <c r="F120" s="16">
        <v>1115541305</v>
      </c>
      <c r="G120" s="14">
        <v>11787</v>
      </c>
      <c r="H120" s="33" t="s">
        <v>620</v>
      </c>
      <c r="I120" s="28">
        <v>14900</v>
      </c>
      <c r="J120" s="28">
        <v>0</v>
      </c>
      <c r="K120" s="28">
        <v>0</v>
      </c>
      <c r="L120" s="28">
        <v>0</v>
      </c>
      <c r="M120" s="28">
        <f t="shared" si="103"/>
        <v>14900</v>
      </c>
      <c r="N120" s="17">
        <v>0</v>
      </c>
      <c r="O120" s="39">
        <v>0</v>
      </c>
      <c r="P120" s="28">
        <f t="shared" si="86"/>
        <v>0</v>
      </c>
      <c r="Q120" s="28">
        <f t="shared" si="87"/>
        <v>0</v>
      </c>
      <c r="R120" s="28">
        <f t="shared" si="88"/>
        <v>0</v>
      </c>
      <c r="S120" s="28">
        <v>0</v>
      </c>
      <c r="T120" s="28">
        <v>0</v>
      </c>
      <c r="U120" s="28">
        <v>0</v>
      </c>
      <c r="V120" s="28">
        <f t="shared" si="104"/>
        <v>0</v>
      </c>
      <c r="W120" s="28">
        <f t="shared" si="105"/>
        <v>0</v>
      </c>
      <c r="X120" s="28">
        <f t="shared" si="106"/>
        <v>0</v>
      </c>
      <c r="Y120" s="28">
        <f t="shared" si="89"/>
        <v>0</v>
      </c>
      <c r="Z120" s="28">
        <f t="shared" si="90"/>
        <v>0</v>
      </c>
      <c r="AA120" s="38">
        <v>0</v>
      </c>
      <c r="AB120" s="28">
        <v>0</v>
      </c>
      <c r="AC120" s="28">
        <v>0</v>
      </c>
      <c r="AD120" s="28">
        <f t="shared" si="107"/>
        <v>0</v>
      </c>
      <c r="AE120" s="28">
        <f t="shared" si="97"/>
        <v>0</v>
      </c>
      <c r="AF120" s="34"/>
      <c r="AG120" s="47"/>
      <c r="AH120" s="56"/>
      <c r="AI120" s="56"/>
      <c r="AJ120" s="56"/>
      <c r="AK120" s="56"/>
      <c r="AL120" s="56"/>
      <c r="AM120" s="56"/>
      <c r="AN120" s="56"/>
      <c r="AO120" s="56"/>
      <c r="AP120" s="57"/>
    </row>
    <row r="121" spans="1:42" s="42" customFormat="1" ht="30.6" customHeight="1">
      <c r="A121" s="13">
        <v>112</v>
      </c>
      <c r="B121" s="16" t="s">
        <v>614</v>
      </c>
      <c r="C121" s="45" t="s">
        <v>324</v>
      </c>
      <c r="D121" s="23" t="s">
        <v>325</v>
      </c>
      <c r="E121" s="16" t="s">
        <v>621</v>
      </c>
      <c r="F121" s="126">
        <v>2016655986</v>
      </c>
      <c r="G121" s="14">
        <v>11800</v>
      </c>
      <c r="H121" s="144" t="s">
        <v>622</v>
      </c>
      <c r="I121" s="28">
        <v>14900</v>
      </c>
      <c r="J121" s="28">
        <v>0</v>
      </c>
      <c r="K121" s="28">
        <v>0</v>
      </c>
      <c r="L121" s="28">
        <v>0</v>
      </c>
      <c r="M121" s="28">
        <f t="shared" si="103"/>
        <v>14900</v>
      </c>
      <c r="N121" s="17">
        <v>0</v>
      </c>
      <c r="O121" s="39">
        <v>0</v>
      </c>
      <c r="P121" s="28">
        <f t="shared" si="86"/>
        <v>0</v>
      </c>
      <c r="Q121" s="28">
        <f t="shared" si="87"/>
        <v>0</v>
      </c>
      <c r="R121" s="28">
        <f t="shared" si="88"/>
        <v>0</v>
      </c>
      <c r="S121" s="28">
        <v>0</v>
      </c>
      <c r="T121" s="28">
        <v>0</v>
      </c>
      <c r="U121" s="28">
        <v>0</v>
      </c>
      <c r="V121" s="28">
        <f t="shared" si="104"/>
        <v>0</v>
      </c>
      <c r="W121" s="28">
        <f t="shared" si="105"/>
        <v>0</v>
      </c>
      <c r="X121" s="28">
        <f t="shared" si="106"/>
        <v>0</v>
      </c>
      <c r="Y121" s="28">
        <f t="shared" si="89"/>
        <v>0</v>
      </c>
      <c r="Z121" s="28">
        <f t="shared" si="90"/>
        <v>0</v>
      </c>
      <c r="AA121" s="38">
        <v>0</v>
      </c>
      <c r="AB121" s="28">
        <v>0</v>
      </c>
      <c r="AC121" s="28">
        <v>0</v>
      </c>
      <c r="AD121" s="28">
        <f t="shared" si="107"/>
        <v>0</v>
      </c>
      <c r="AE121" s="28">
        <f t="shared" si="97"/>
        <v>0</v>
      </c>
      <c r="AF121" s="34"/>
      <c r="AG121" s="47"/>
      <c r="AH121" s="56"/>
      <c r="AI121" s="56"/>
      <c r="AJ121" s="56"/>
      <c r="AK121" s="56"/>
      <c r="AL121" s="56"/>
      <c r="AM121" s="56"/>
      <c r="AN121" s="56"/>
      <c r="AO121" s="56"/>
      <c r="AP121" s="57"/>
    </row>
    <row r="122" spans="1:42" s="42" customFormat="1" ht="30.6" customHeight="1">
      <c r="A122" s="13">
        <v>113</v>
      </c>
      <c r="B122" s="16" t="s">
        <v>623</v>
      </c>
      <c r="C122" s="45" t="s">
        <v>326</v>
      </c>
      <c r="D122" s="23" t="s">
        <v>327</v>
      </c>
      <c r="E122" s="16" t="s">
        <v>624</v>
      </c>
      <c r="F122" s="17">
        <v>1113947372</v>
      </c>
      <c r="G122" s="17">
        <v>829</v>
      </c>
      <c r="H122" s="163" t="s">
        <v>625</v>
      </c>
      <c r="I122" s="28">
        <v>16400</v>
      </c>
      <c r="J122" s="28">
        <v>0</v>
      </c>
      <c r="K122" s="28">
        <v>0</v>
      </c>
      <c r="L122" s="28">
        <v>0</v>
      </c>
      <c r="M122" s="28">
        <f t="shared" si="103"/>
        <v>16400</v>
      </c>
      <c r="N122" s="17">
        <v>25</v>
      </c>
      <c r="O122" s="17">
        <v>0</v>
      </c>
      <c r="P122" s="28">
        <f t="shared" si="86"/>
        <v>13667</v>
      </c>
      <c r="Q122" s="28">
        <f t="shared" si="87"/>
        <v>0</v>
      </c>
      <c r="R122" s="28">
        <f t="shared" si="88"/>
        <v>0</v>
      </c>
      <c r="S122" s="28">
        <v>0</v>
      </c>
      <c r="T122" s="28">
        <v>0</v>
      </c>
      <c r="U122" s="28">
        <v>0</v>
      </c>
      <c r="V122" s="28">
        <f t="shared" si="104"/>
        <v>13667</v>
      </c>
      <c r="W122" s="28">
        <f t="shared" si="105"/>
        <v>13667</v>
      </c>
      <c r="X122" s="28">
        <f t="shared" si="106"/>
        <v>13667</v>
      </c>
      <c r="Y122" s="28">
        <f t="shared" si="89"/>
        <v>1367</v>
      </c>
      <c r="Z122" s="28">
        <f t="shared" si="90"/>
        <v>103</v>
      </c>
      <c r="AA122" s="38">
        <v>0</v>
      </c>
      <c r="AB122" s="28">
        <v>0</v>
      </c>
      <c r="AC122" s="28">
        <v>0</v>
      </c>
      <c r="AD122" s="28">
        <f t="shared" si="107"/>
        <v>1470</v>
      </c>
      <c r="AE122" s="28">
        <f t="shared" si="97"/>
        <v>12197</v>
      </c>
      <c r="AF122" s="34" t="s">
        <v>38</v>
      </c>
      <c r="AG122" s="47">
        <v>44021</v>
      </c>
      <c r="AH122" s="56"/>
      <c r="AI122" s="56"/>
      <c r="AJ122" s="56"/>
      <c r="AK122" s="56"/>
      <c r="AL122" s="56"/>
      <c r="AM122" s="56"/>
      <c r="AN122" s="56"/>
      <c r="AO122" s="56"/>
      <c r="AP122" s="57"/>
    </row>
    <row r="123" spans="1:42" s="42" customFormat="1" ht="30.6" customHeight="1">
      <c r="A123" s="13">
        <v>114</v>
      </c>
      <c r="B123" s="16" t="s">
        <v>623</v>
      </c>
      <c r="C123" s="45" t="s">
        <v>328</v>
      </c>
      <c r="D123" s="23" t="s">
        <v>329</v>
      </c>
      <c r="E123" s="16" t="s">
        <v>624</v>
      </c>
      <c r="F123" s="16">
        <v>1113947350</v>
      </c>
      <c r="G123" s="14">
        <v>832</v>
      </c>
      <c r="H123" s="163" t="s">
        <v>626</v>
      </c>
      <c r="I123" s="28">
        <v>14900</v>
      </c>
      <c r="J123" s="28">
        <v>0</v>
      </c>
      <c r="K123" s="28">
        <v>0</v>
      </c>
      <c r="L123" s="28">
        <v>0</v>
      </c>
      <c r="M123" s="28">
        <f t="shared" si="103"/>
        <v>14900</v>
      </c>
      <c r="N123" s="17">
        <v>15</v>
      </c>
      <c r="O123" s="17">
        <v>0</v>
      </c>
      <c r="P123" s="28">
        <f t="shared" si="86"/>
        <v>7450</v>
      </c>
      <c r="Q123" s="28">
        <f t="shared" si="87"/>
        <v>0</v>
      </c>
      <c r="R123" s="28">
        <f t="shared" si="88"/>
        <v>0</v>
      </c>
      <c r="S123" s="28">
        <v>0</v>
      </c>
      <c r="T123" s="28">
        <v>0</v>
      </c>
      <c r="U123" s="28">
        <v>0</v>
      </c>
      <c r="V123" s="28">
        <f t="shared" si="104"/>
        <v>7450</v>
      </c>
      <c r="W123" s="28">
        <f t="shared" si="105"/>
        <v>7450</v>
      </c>
      <c r="X123" s="28">
        <f t="shared" si="106"/>
        <v>7450</v>
      </c>
      <c r="Y123" s="28">
        <f t="shared" si="89"/>
        <v>745</v>
      </c>
      <c r="Z123" s="28">
        <f t="shared" si="90"/>
        <v>56</v>
      </c>
      <c r="AA123" s="38">
        <v>0</v>
      </c>
      <c r="AB123" s="28">
        <v>0</v>
      </c>
      <c r="AC123" s="28">
        <v>0</v>
      </c>
      <c r="AD123" s="28">
        <f t="shared" si="107"/>
        <v>801</v>
      </c>
      <c r="AE123" s="28">
        <f t="shared" si="97"/>
        <v>6649</v>
      </c>
      <c r="AF123" s="34" t="s">
        <v>38</v>
      </c>
      <c r="AG123" s="47">
        <v>44021</v>
      </c>
      <c r="AH123" s="56"/>
      <c r="AI123" s="56"/>
      <c r="AJ123" s="56"/>
      <c r="AK123" s="56"/>
      <c r="AL123" s="56"/>
      <c r="AM123" s="56"/>
      <c r="AN123" s="56"/>
      <c r="AO123" s="56"/>
      <c r="AP123" s="57"/>
    </row>
    <row r="124" spans="1:42" s="42" customFormat="1" ht="30.6" customHeight="1">
      <c r="A124" s="13">
        <v>115</v>
      </c>
      <c r="B124" s="16" t="s">
        <v>623</v>
      </c>
      <c r="C124" s="16" t="s">
        <v>330</v>
      </c>
      <c r="D124" s="12" t="s">
        <v>331</v>
      </c>
      <c r="E124" s="16" t="s">
        <v>624</v>
      </c>
      <c r="F124" s="13">
        <v>1114727415</v>
      </c>
      <c r="G124" s="14">
        <v>1338</v>
      </c>
      <c r="H124" s="163" t="s">
        <v>627</v>
      </c>
      <c r="I124" s="28">
        <v>14900</v>
      </c>
      <c r="J124" s="28">
        <v>0</v>
      </c>
      <c r="K124" s="28">
        <v>0</v>
      </c>
      <c r="L124" s="28">
        <v>0</v>
      </c>
      <c r="M124" s="28">
        <f t="shared" si="103"/>
        <v>14900</v>
      </c>
      <c r="N124" s="17">
        <v>0</v>
      </c>
      <c r="O124" s="17">
        <v>0</v>
      </c>
      <c r="P124" s="28">
        <f t="shared" si="86"/>
        <v>0</v>
      </c>
      <c r="Q124" s="28">
        <f t="shared" si="87"/>
        <v>0</v>
      </c>
      <c r="R124" s="28">
        <f t="shared" si="88"/>
        <v>0</v>
      </c>
      <c r="S124" s="28">
        <v>0</v>
      </c>
      <c r="T124" s="28">
        <v>0</v>
      </c>
      <c r="U124" s="28">
        <v>0</v>
      </c>
      <c r="V124" s="28">
        <f t="shared" si="104"/>
        <v>0</v>
      </c>
      <c r="W124" s="28">
        <f t="shared" si="105"/>
        <v>0</v>
      </c>
      <c r="X124" s="28">
        <f t="shared" si="106"/>
        <v>0</v>
      </c>
      <c r="Y124" s="28">
        <f t="shared" si="89"/>
        <v>0</v>
      </c>
      <c r="Z124" s="28">
        <f t="shared" si="90"/>
        <v>0</v>
      </c>
      <c r="AA124" s="38">
        <v>0</v>
      </c>
      <c r="AB124" s="28">
        <v>0</v>
      </c>
      <c r="AC124" s="28">
        <v>0</v>
      </c>
      <c r="AD124" s="28">
        <f t="shared" si="107"/>
        <v>0</v>
      </c>
      <c r="AE124" s="28">
        <f t="shared" si="97"/>
        <v>0</v>
      </c>
      <c r="AF124" s="34"/>
      <c r="AG124" s="47"/>
      <c r="AH124" s="56"/>
      <c r="AI124" s="56"/>
      <c r="AJ124" s="56"/>
      <c r="AK124" s="56"/>
      <c r="AM124" s="56"/>
      <c r="AN124" s="56"/>
      <c r="AO124" s="56"/>
      <c r="AP124" s="57"/>
    </row>
    <row r="125" spans="1:42" s="42" customFormat="1" ht="30.6" customHeight="1">
      <c r="A125" s="13">
        <v>116</v>
      </c>
      <c r="B125" s="16" t="s">
        <v>623</v>
      </c>
      <c r="C125" s="45" t="s">
        <v>830</v>
      </c>
      <c r="D125" s="23" t="s">
        <v>326</v>
      </c>
      <c r="E125" s="16" t="s">
        <v>624</v>
      </c>
      <c r="F125" s="13">
        <v>1115408380</v>
      </c>
      <c r="G125" s="14">
        <v>11865</v>
      </c>
      <c r="H125" s="144" t="s">
        <v>831</v>
      </c>
      <c r="I125" s="28">
        <v>14900</v>
      </c>
      <c r="J125" s="28">
        <v>0</v>
      </c>
      <c r="K125" s="28">
        <v>0</v>
      </c>
      <c r="L125" s="28">
        <v>0</v>
      </c>
      <c r="M125" s="28">
        <f t="shared" si="103"/>
        <v>14900</v>
      </c>
      <c r="N125" s="17">
        <v>25</v>
      </c>
      <c r="O125" s="17">
        <v>0</v>
      </c>
      <c r="P125" s="28">
        <f t="shared" si="86"/>
        <v>12417</v>
      </c>
      <c r="Q125" s="28">
        <f t="shared" si="87"/>
        <v>0</v>
      </c>
      <c r="R125" s="28">
        <f t="shared" si="88"/>
        <v>0</v>
      </c>
      <c r="S125" s="28">
        <v>0</v>
      </c>
      <c r="T125" s="28">
        <v>0</v>
      </c>
      <c r="U125" s="28">
        <v>0</v>
      </c>
      <c r="V125" s="28">
        <f t="shared" si="104"/>
        <v>12417</v>
      </c>
      <c r="W125" s="28">
        <f t="shared" si="105"/>
        <v>12417</v>
      </c>
      <c r="X125" s="28">
        <f t="shared" si="106"/>
        <v>12417</v>
      </c>
      <c r="Y125" s="28">
        <f t="shared" si="89"/>
        <v>1242</v>
      </c>
      <c r="Z125" s="28">
        <f t="shared" si="90"/>
        <v>94</v>
      </c>
      <c r="AA125" s="38">
        <v>0</v>
      </c>
      <c r="AB125" s="28">
        <v>0</v>
      </c>
      <c r="AC125" s="28">
        <v>0</v>
      </c>
      <c r="AD125" s="28">
        <f t="shared" si="107"/>
        <v>1336</v>
      </c>
      <c r="AE125" s="28">
        <f t="shared" si="97"/>
        <v>11081</v>
      </c>
      <c r="AF125" s="34" t="s">
        <v>38</v>
      </c>
      <c r="AG125" s="47">
        <v>44021</v>
      </c>
      <c r="AH125" s="212"/>
      <c r="AI125" s="56"/>
      <c r="AJ125" s="56"/>
      <c r="AK125" s="56"/>
      <c r="AM125" s="56"/>
      <c r="AN125" s="56"/>
      <c r="AO125" s="56"/>
      <c r="AP125" s="57"/>
    </row>
    <row r="126" spans="1:42" s="42" customFormat="1" ht="30.6" customHeight="1">
      <c r="A126" s="13">
        <v>117</v>
      </c>
      <c r="B126" s="45" t="s">
        <v>628</v>
      </c>
      <c r="C126" s="157" t="s">
        <v>332</v>
      </c>
      <c r="D126" s="23" t="s">
        <v>333</v>
      </c>
      <c r="E126" s="231" t="s">
        <v>581</v>
      </c>
      <c r="F126" s="17">
        <v>1113756809</v>
      </c>
      <c r="G126" s="17">
        <v>735</v>
      </c>
      <c r="H126" s="163" t="s">
        <v>629</v>
      </c>
      <c r="I126" s="28">
        <v>18000</v>
      </c>
      <c r="J126" s="28">
        <v>0</v>
      </c>
      <c r="K126" s="28">
        <v>0</v>
      </c>
      <c r="L126" s="28">
        <v>0</v>
      </c>
      <c r="M126" s="28">
        <f t="shared" si="103"/>
        <v>18000</v>
      </c>
      <c r="N126" s="17">
        <v>30</v>
      </c>
      <c r="O126" s="17">
        <v>0</v>
      </c>
      <c r="P126" s="28">
        <f t="shared" si="86"/>
        <v>18000</v>
      </c>
      <c r="Q126" s="28">
        <f t="shared" si="87"/>
        <v>0</v>
      </c>
      <c r="R126" s="28">
        <f t="shared" si="88"/>
        <v>0</v>
      </c>
      <c r="S126" s="28">
        <v>0</v>
      </c>
      <c r="T126" s="28">
        <v>0</v>
      </c>
      <c r="U126" s="28">
        <v>0</v>
      </c>
      <c r="V126" s="28">
        <f t="shared" si="104"/>
        <v>18000</v>
      </c>
      <c r="W126" s="28">
        <f t="shared" si="105"/>
        <v>15000</v>
      </c>
      <c r="X126" s="28">
        <f t="shared" si="106"/>
        <v>18000</v>
      </c>
      <c r="Y126" s="28">
        <f t="shared" si="89"/>
        <v>1500</v>
      </c>
      <c r="Z126" s="28">
        <f t="shared" si="90"/>
        <v>135</v>
      </c>
      <c r="AA126" s="38">
        <v>0</v>
      </c>
      <c r="AB126" s="28">
        <v>0</v>
      </c>
      <c r="AC126" s="28">
        <v>0</v>
      </c>
      <c r="AD126" s="28">
        <f t="shared" si="107"/>
        <v>1635</v>
      </c>
      <c r="AE126" s="28">
        <f t="shared" si="97"/>
        <v>16365</v>
      </c>
      <c r="AF126" s="34" t="s">
        <v>38</v>
      </c>
      <c r="AG126" s="47"/>
      <c r="AH126" s="56"/>
      <c r="AI126" s="58"/>
      <c r="AJ126" s="59"/>
      <c r="AK126" s="59"/>
      <c r="AL126" s="63"/>
      <c r="AM126" s="59"/>
      <c r="AN126" s="59"/>
      <c r="AO126" s="59"/>
      <c r="AP126" s="59"/>
    </row>
    <row r="127" spans="1:42" s="42" customFormat="1" ht="30.6" customHeight="1">
      <c r="A127" s="13">
        <v>118</v>
      </c>
      <c r="B127" s="45" t="s">
        <v>628</v>
      </c>
      <c r="C127" s="45" t="s">
        <v>334</v>
      </c>
      <c r="D127" s="23" t="s">
        <v>335</v>
      </c>
      <c r="E127" s="231" t="s">
        <v>587</v>
      </c>
      <c r="F127" s="13">
        <v>1113532808</v>
      </c>
      <c r="G127" s="14">
        <v>1247</v>
      </c>
      <c r="H127" s="163" t="s">
        <v>630</v>
      </c>
      <c r="I127" s="28">
        <v>14900</v>
      </c>
      <c r="J127" s="28">
        <v>0</v>
      </c>
      <c r="K127" s="28">
        <v>0</v>
      </c>
      <c r="L127" s="28">
        <v>0</v>
      </c>
      <c r="M127" s="28">
        <f t="shared" si="103"/>
        <v>14900</v>
      </c>
      <c r="N127" s="17">
        <v>15</v>
      </c>
      <c r="O127" s="17">
        <v>0</v>
      </c>
      <c r="P127" s="28">
        <f t="shared" si="86"/>
        <v>7450</v>
      </c>
      <c r="Q127" s="28">
        <f t="shared" si="87"/>
        <v>0</v>
      </c>
      <c r="R127" s="28">
        <f t="shared" si="88"/>
        <v>0</v>
      </c>
      <c r="S127" s="28">
        <v>0</v>
      </c>
      <c r="T127" s="28">
        <v>0</v>
      </c>
      <c r="U127" s="28">
        <v>0</v>
      </c>
      <c r="V127" s="28">
        <f t="shared" si="104"/>
        <v>7450</v>
      </c>
      <c r="W127" s="28">
        <f t="shared" si="105"/>
        <v>7450</v>
      </c>
      <c r="X127" s="28">
        <f t="shared" si="106"/>
        <v>7450</v>
      </c>
      <c r="Y127" s="28">
        <f t="shared" si="89"/>
        <v>745</v>
      </c>
      <c r="Z127" s="28">
        <f t="shared" si="90"/>
        <v>56</v>
      </c>
      <c r="AA127" s="38">
        <v>0</v>
      </c>
      <c r="AB127" s="28">
        <v>0</v>
      </c>
      <c r="AC127" s="28">
        <v>0</v>
      </c>
      <c r="AD127" s="28">
        <f t="shared" si="107"/>
        <v>801</v>
      </c>
      <c r="AE127" s="28">
        <f t="shared" si="97"/>
        <v>6649</v>
      </c>
      <c r="AF127" s="34" t="s">
        <v>38</v>
      </c>
      <c r="AG127" s="47">
        <v>44025</v>
      </c>
      <c r="AH127" s="56"/>
      <c r="AI127" s="56"/>
      <c r="AJ127" s="56"/>
      <c r="AK127" s="56"/>
      <c r="AL127" s="56"/>
      <c r="AM127" s="56"/>
      <c r="AN127" s="56"/>
      <c r="AO127" s="56"/>
      <c r="AP127" s="57"/>
    </row>
    <row r="128" spans="1:42" s="42" customFormat="1" ht="30.6" customHeight="1">
      <c r="A128" s="13">
        <v>119</v>
      </c>
      <c r="B128" s="45" t="s">
        <v>631</v>
      </c>
      <c r="C128" s="45" t="s">
        <v>338</v>
      </c>
      <c r="D128" s="23" t="s">
        <v>339</v>
      </c>
      <c r="E128" s="16" t="s">
        <v>581</v>
      </c>
      <c r="F128" s="17">
        <v>1113916071</v>
      </c>
      <c r="G128" s="17">
        <v>787</v>
      </c>
      <c r="H128" s="163" t="s">
        <v>632</v>
      </c>
      <c r="I128" s="28">
        <v>20000</v>
      </c>
      <c r="J128" s="28">
        <v>0</v>
      </c>
      <c r="K128" s="28">
        <v>0</v>
      </c>
      <c r="L128" s="28">
        <v>0</v>
      </c>
      <c r="M128" s="28">
        <f t="shared" si="103"/>
        <v>20000</v>
      </c>
      <c r="N128" s="17">
        <v>30</v>
      </c>
      <c r="O128" s="17">
        <v>0</v>
      </c>
      <c r="P128" s="28">
        <f t="shared" si="86"/>
        <v>20000</v>
      </c>
      <c r="Q128" s="28">
        <f t="shared" si="87"/>
        <v>0</v>
      </c>
      <c r="R128" s="28">
        <f t="shared" si="88"/>
        <v>0</v>
      </c>
      <c r="S128" s="28">
        <v>0</v>
      </c>
      <c r="T128" s="28">
        <v>0</v>
      </c>
      <c r="U128" s="28">
        <v>0</v>
      </c>
      <c r="V128" s="28">
        <f t="shared" si="104"/>
        <v>20000</v>
      </c>
      <c r="W128" s="28">
        <f t="shared" si="105"/>
        <v>15000</v>
      </c>
      <c r="X128" s="28">
        <f t="shared" si="106"/>
        <v>20000</v>
      </c>
      <c r="Y128" s="28">
        <f t="shared" si="89"/>
        <v>1500</v>
      </c>
      <c r="Z128" s="28">
        <f t="shared" si="90"/>
        <v>150</v>
      </c>
      <c r="AA128" s="38">
        <v>0</v>
      </c>
      <c r="AB128" s="28">
        <v>0</v>
      </c>
      <c r="AC128" s="28">
        <v>0</v>
      </c>
      <c r="AD128" s="28">
        <f t="shared" si="107"/>
        <v>1650</v>
      </c>
      <c r="AE128" s="28">
        <f t="shared" si="97"/>
        <v>18350</v>
      </c>
      <c r="AF128" s="34" t="s">
        <v>38</v>
      </c>
      <c r="AG128" s="47"/>
      <c r="AH128" s="58"/>
      <c r="AI128" s="56"/>
      <c r="AJ128" s="56"/>
      <c r="AK128" s="56"/>
      <c r="AL128" s="59"/>
      <c r="AM128" s="56"/>
      <c r="AN128" s="56"/>
      <c r="AO128" s="56"/>
      <c r="AP128" s="57"/>
    </row>
    <row r="129" spans="1:42" s="42" customFormat="1" ht="30.6" customHeight="1">
      <c r="A129" s="13">
        <v>120</v>
      </c>
      <c r="B129" s="45" t="s">
        <v>631</v>
      </c>
      <c r="C129" s="45" t="s">
        <v>340</v>
      </c>
      <c r="D129" s="23" t="s">
        <v>341</v>
      </c>
      <c r="E129" s="16" t="s">
        <v>584</v>
      </c>
      <c r="F129" s="17">
        <v>1113916072</v>
      </c>
      <c r="G129" s="17">
        <v>788</v>
      </c>
      <c r="H129" s="163" t="s">
        <v>633</v>
      </c>
      <c r="I129" s="28">
        <v>20000</v>
      </c>
      <c r="J129" s="28">
        <v>0</v>
      </c>
      <c r="K129" s="28">
        <v>0</v>
      </c>
      <c r="L129" s="28">
        <v>0</v>
      </c>
      <c r="M129" s="28">
        <f t="shared" si="103"/>
        <v>20000</v>
      </c>
      <c r="N129" s="17">
        <v>30</v>
      </c>
      <c r="O129" s="17">
        <v>0</v>
      </c>
      <c r="P129" s="28">
        <f t="shared" si="86"/>
        <v>20000</v>
      </c>
      <c r="Q129" s="28">
        <f t="shared" si="87"/>
        <v>0</v>
      </c>
      <c r="R129" s="28">
        <f t="shared" si="88"/>
        <v>0</v>
      </c>
      <c r="S129" s="28">
        <v>0</v>
      </c>
      <c r="T129" s="28">
        <v>0</v>
      </c>
      <c r="U129" s="28">
        <v>0</v>
      </c>
      <c r="V129" s="28">
        <f t="shared" si="104"/>
        <v>20000</v>
      </c>
      <c r="W129" s="28">
        <f t="shared" si="105"/>
        <v>15000</v>
      </c>
      <c r="X129" s="28">
        <f t="shared" si="106"/>
        <v>20000</v>
      </c>
      <c r="Y129" s="28">
        <f t="shared" si="89"/>
        <v>1500</v>
      </c>
      <c r="Z129" s="28">
        <f t="shared" si="90"/>
        <v>150</v>
      </c>
      <c r="AA129" s="38">
        <v>0</v>
      </c>
      <c r="AB129" s="28">
        <v>0</v>
      </c>
      <c r="AC129" s="28">
        <v>0</v>
      </c>
      <c r="AD129" s="28">
        <f t="shared" si="107"/>
        <v>1650</v>
      </c>
      <c r="AE129" s="28">
        <f t="shared" si="97"/>
        <v>18350</v>
      </c>
      <c r="AF129" s="34" t="s">
        <v>38</v>
      </c>
      <c r="AG129" s="47">
        <v>44023</v>
      </c>
      <c r="AH129" s="58"/>
      <c r="AI129" s="56"/>
      <c r="AJ129" s="56"/>
      <c r="AK129" s="56"/>
      <c r="AL129" s="59"/>
      <c r="AM129" s="56"/>
      <c r="AN129" s="56"/>
      <c r="AO129" s="56"/>
      <c r="AP129" s="57"/>
    </row>
    <row r="130" spans="1:42" s="42" customFormat="1" ht="30.6" customHeight="1">
      <c r="A130" s="13">
        <v>121</v>
      </c>
      <c r="B130" s="45" t="s">
        <v>631</v>
      </c>
      <c r="C130" s="45" t="s">
        <v>342</v>
      </c>
      <c r="D130" s="23" t="s">
        <v>343</v>
      </c>
      <c r="E130" s="16" t="s">
        <v>587</v>
      </c>
      <c r="F130" s="78">
        <v>1115488373</v>
      </c>
      <c r="G130" s="17">
        <v>11731</v>
      </c>
      <c r="H130" s="127" t="s">
        <v>634</v>
      </c>
      <c r="I130" s="28">
        <v>14900</v>
      </c>
      <c r="J130" s="28">
        <v>0</v>
      </c>
      <c r="K130" s="28">
        <v>0</v>
      </c>
      <c r="L130" s="28">
        <v>0</v>
      </c>
      <c r="M130" s="28">
        <f t="shared" si="103"/>
        <v>14900</v>
      </c>
      <c r="N130" s="17">
        <v>25</v>
      </c>
      <c r="O130" s="17">
        <v>0</v>
      </c>
      <c r="P130" s="28">
        <f t="shared" si="86"/>
        <v>12417</v>
      </c>
      <c r="Q130" s="28">
        <f t="shared" si="87"/>
        <v>0</v>
      </c>
      <c r="R130" s="28">
        <f t="shared" si="88"/>
        <v>0</v>
      </c>
      <c r="S130" s="28">
        <v>0</v>
      </c>
      <c r="T130" s="28">
        <v>0</v>
      </c>
      <c r="U130" s="28">
        <v>0</v>
      </c>
      <c r="V130" s="28">
        <f t="shared" si="104"/>
        <v>12417</v>
      </c>
      <c r="W130" s="28">
        <f t="shared" si="105"/>
        <v>12417</v>
      </c>
      <c r="X130" s="28">
        <f t="shared" si="106"/>
        <v>12417</v>
      </c>
      <c r="Y130" s="28">
        <f t="shared" si="89"/>
        <v>1242</v>
      </c>
      <c r="Z130" s="28">
        <f t="shared" si="90"/>
        <v>94</v>
      </c>
      <c r="AA130" s="38">
        <v>0</v>
      </c>
      <c r="AB130" s="28">
        <v>0</v>
      </c>
      <c r="AC130" s="28">
        <v>0</v>
      </c>
      <c r="AD130" s="28">
        <f t="shared" si="107"/>
        <v>1336</v>
      </c>
      <c r="AE130" s="28">
        <f t="shared" si="97"/>
        <v>11081</v>
      </c>
      <c r="AF130" s="34" t="s">
        <v>38</v>
      </c>
      <c r="AG130" s="47">
        <v>44023</v>
      </c>
      <c r="AH130" s="58"/>
      <c r="AI130" s="56"/>
      <c r="AJ130" s="56"/>
      <c r="AK130" s="56"/>
      <c r="AL130" s="59"/>
      <c r="AM130" s="56"/>
      <c r="AN130" s="56"/>
      <c r="AO130" s="56"/>
      <c r="AP130" s="57"/>
    </row>
    <row r="131" spans="1:42" s="169" customFormat="1" ht="30.6" customHeight="1">
      <c r="A131" s="13">
        <v>122</v>
      </c>
      <c r="B131" s="165" t="s">
        <v>631</v>
      </c>
      <c r="C131" s="165" t="s">
        <v>803</v>
      </c>
      <c r="D131" s="249" t="s">
        <v>804</v>
      </c>
      <c r="E131" s="154" t="s">
        <v>587</v>
      </c>
      <c r="F131" s="226">
        <v>1115650864</v>
      </c>
      <c r="G131" s="167">
        <v>11849</v>
      </c>
      <c r="H131" s="232" t="s">
        <v>805</v>
      </c>
      <c r="I131" s="166">
        <v>14900</v>
      </c>
      <c r="J131" s="166">
        <v>0</v>
      </c>
      <c r="K131" s="166">
        <v>0</v>
      </c>
      <c r="L131" s="166">
        <v>0</v>
      </c>
      <c r="M131" s="166">
        <f t="shared" si="103"/>
        <v>14900</v>
      </c>
      <c r="N131" s="167">
        <v>0</v>
      </c>
      <c r="O131" s="167">
        <v>0</v>
      </c>
      <c r="P131" s="28">
        <f t="shared" si="86"/>
        <v>0</v>
      </c>
      <c r="Q131" s="28">
        <f t="shared" si="87"/>
        <v>0</v>
      </c>
      <c r="R131" s="28">
        <f t="shared" si="88"/>
        <v>0</v>
      </c>
      <c r="S131" s="166">
        <v>0</v>
      </c>
      <c r="T131" s="166">
        <v>0</v>
      </c>
      <c r="U131" s="166">
        <v>0</v>
      </c>
      <c r="V131" s="166">
        <f t="shared" si="104"/>
        <v>0</v>
      </c>
      <c r="W131" s="166">
        <f t="shared" si="105"/>
        <v>0</v>
      </c>
      <c r="X131" s="166">
        <f t="shared" si="106"/>
        <v>0</v>
      </c>
      <c r="Y131" s="166">
        <f t="shared" si="89"/>
        <v>0</v>
      </c>
      <c r="Z131" s="166">
        <f t="shared" si="90"/>
        <v>0</v>
      </c>
      <c r="AA131" s="168">
        <v>0</v>
      </c>
      <c r="AB131" s="166">
        <v>0</v>
      </c>
      <c r="AC131" s="166">
        <v>0</v>
      </c>
      <c r="AD131" s="166">
        <f t="shared" si="107"/>
        <v>0</v>
      </c>
      <c r="AE131" s="166">
        <f t="shared" si="97"/>
        <v>0</v>
      </c>
      <c r="AF131" s="224"/>
      <c r="AG131" s="174"/>
      <c r="AH131" s="233"/>
      <c r="AI131" s="170"/>
      <c r="AJ131" s="170"/>
      <c r="AK131" s="170"/>
      <c r="AL131" s="180"/>
      <c r="AM131" s="170"/>
      <c r="AN131" s="170"/>
      <c r="AO131" s="170"/>
      <c r="AP131" s="171"/>
    </row>
    <row r="132" spans="1:42" s="42" customFormat="1" ht="30.6" customHeight="1">
      <c r="A132" s="13">
        <v>123</v>
      </c>
      <c r="B132" s="45" t="s">
        <v>344</v>
      </c>
      <c r="C132" s="23" t="s">
        <v>344</v>
      </c>
      <c r="D132" s="23" t="s">
        <v>345</v>
      </c>
      <c r="E132" s="16" t="s">
        <v>581</v>
      </c>
      <c r="F132" s="175">
        <v>1113752847</v>
      </c>
      <c r="G132" s="176">
        <v>900</v>
      </c>
      <c r="H132" s="163" t="s">
        <v>635</v>
      </c>
      <c r="I132" s="28">
        <v>18000</v>
      </c>
      <c r="J132" s="28">
        <v>0</v>
      </c>
      <c r="K132" s="28">
        <v>0</v>
      </c>
      <c r="L132" s="28">
        <v>0</v>
      </c>
      <c r="M132" s="28">
        <f t="shared" si="103"/>
        <v>18000</v>
      </c>
      <c r="N132" s="17">
        <v>30</v>
      </c>
      <c r="O132" s="17">
        <v>0</v>
      </c>
      <c r="P132" s="28">
        <f t="shared" si="86"/>
        <v>18000</v>
      </c>
      <c r="Q132" s="28">
        <f t="shared" si="87"/>
        <v>0</v>
      </c>
      <c r="R132" s="28">
        <f t="shared" si="88"/>
        <v>0</v>
      </c>
      <c r="S132" s="28">
        <v>0</v>
      </c>
      <c r="T132" s="28">
        <v>0</v>
      </c>
      <c r="U132" s="28">
        <v>0</v>
      </c>
      <c r="V132" s="28">
        <f t="shared" si="104"/>
        <v>18000</v>
      </c>
      <c r="W132" s="28">
        <f t="shared" si="105"/>
        <v>15000</v>
      </c>
      <c r="X132" s="28">
        <f t="shared" si="106"/>
        <v>18000</v>
      </c>
      <c r="Y132" s="28">
        <f t="shared" si="89"/>
        <v>1500</v>
      </c>
      <c r="Z132" s="28">
        <f t="shared" si="90"/>
        <v>135</v>
      </c>
      <c r="AA132" s="38">
        <v>0</v>
      </c>
      <c r="AB132" s="28">
        <v>0</v>
      </c>
      <c r="AC132" s="28">
        <v>0</v>
      </c>
      <c r="AD132" s="28">
        <f t="shared" si="107"/>
        <v>1635</v>
      </c>
      <c r="AE132" s="28">
        <f t="shared" si="97"/>
        <v>16365</v>
      </c>
      <c r="AF132" s="34" t="s">
        <v>38</v>
      </c>
      <c r="AG132" s="47"/>
      <c r="AH132" s="58"/>
      <c r="AI132" s="56"/>
      <c r="AJ132" s="56"/>
      <c r="AK132" s="56"/>
      <c r="AL132" s="59"/>
      <c r="AM132" s="56"/>
      <c r="AN132" s="56"/>
      <c r="AO132" s="56"/>
      <c r="AP132" s="57"/>
    </row>
    <row r="133" spans="1:42" s="42" customFormat="1" ht="30.6" customHeight="1">
      <c r="A133" s="13">
        <v>124</v>
      </c>
      <c r="B133" s="45" t="s">
        <v>344</v>
      </c>
      <c r="C133" s="45" t="s">
        <v>346</v>
      </c>
      <c r="D133" s="23" t="s">
        <v>347</v>
      </c>
      <c r="E133" s="16" t="s">
        <v>587</v>
      </c>
      <c r="F133" s="13">
        <v>1114816730</v>
      </c>
      <c r="G133" s="14">
        <v>1388</v>
      </c>
      <c r="H133" s="163" t="s">
        <v>636</v>
      </c>
      <c r="I133" s="28">
        <v>14900</v>
      </c>
      <c r="J133" s="28">
        <v>0</v>
      </c>
      <c r="K133" s="28">
        <v>0</v>
      </c>
      <c r="L133" s="28">
        <v>0</v>
      </c>
      <c r="M133" s="28">
        <f t="shared" si="103"/>
        <v>14900</v>
      </c>
      <c r="N133" s="17">
        <v>15</v>
      </c>
      <c r="O133" s="17">
        <v>0</v>
      </c>
      <c r="P133" s="28">
        <f t="shared" si="86"/>
        <v>7450</v>
      </c>
      <c r="Q133" s="28">
        <f t="shared" si="87"/>
        <v>0</v>
      </c>
      <c r="R133" s="28">
        <f t="shared" si="88"/>
        <v>0</v>
      </c>
      <c r="S133" s="28">
        <v>0</v>
      </c>
      <c r="T133" s="28">
        <v>0</v>
      </c>
      <c r="U133" s="28">
        <v>0</v>
      </c>
      <c r="V133" s="28">
        <f t="shared" si="104"/>
        <v>7450</v>
      </c>
      <c r="W133" s="28">
        <f t="shared" si="105"/>
        <v>7450</v>
      </c>
      <c r="X133" s="28">
        <f t="shared" si="106"/>
        <v>7450</v>
      </c>
      <c r="Y133" s="28">
        <f t="shared" si="89"/>
        <v>745</v>
      </c>
      <c r="Z133" s="28">
        <f t="shared" si="90"/>
        <v>56</v>
      </c>
      <c r="AA133" s="38">
        <v>0</v>
      </c>
      <c r="AB133" s="28">
        <v>0</v>
      </c>
      <c r="AC133" s="28">
        <v>0</v>
      </c>
      <c r="AD133" s="28">
        <f t="shared" si="107"/>
        <v>801</v>
      </c>
      <c r="AE133" s="28">
        <f t="shared" si="97"/>
        <v>6649</v>
      </c>
      <c r="AF133" s="34" t="s">
        <v>38</v>
      </c>
      <c r="AG133" s="47">
        <v>44019</v>
      </c>
      <c r="AH133" s="58"/>
      <c r="AI133" s="56"/>
      <c r="AJ133" s="56"/>
      <c r="AK133" s="56"/>
      <c r="AL133" s="59"/>
      <c r="AM133" s="56"/>
      <c r="AN133" s="56"/>
      <c r="AO133" s="56"/>
      <c r="AP133" s="57"/>
    </row>
    <row r="134" spans="1:42" s="42" customFormat="1" ht="30.6" customHeight="1">
      <c r="A134" s="13">
        <v>125</v>
      </c>
      <c r="B134" s="45" t="s">
        <v>348</v>
      </c>
      <c r="C134" s="23" t="s">
        <v>348</v>
      </c>
      <c r="D134" s="23" t="s">
        <v>349</v>
      </c>
      <c r="E134" s="16" t="s">
        <v>584</v>
      </c>
      <c r="F134" s="17">
        <v>1113960853</v>
      </c>
      <c r="G134" s="18">
        <v>11768</v>
      </c>
      <c r="H134" s="163" t="s">
        <v>637</v>
      </c>
      <c r="I134" s="28">
        <v>18000</v>
      </c>
      <c r="J134" s="28">
        <v>0</v>
      </c>
      <c r="K134" s="28">
        <v>0</v>
      </c>
      <c r="L134" s="28">
        <v>0</v>
      </c>
      <c r="M134" s="28">
        <f t="shared" si="103"/>
        <v>18000</v>
      </c>
      <c r="N134" s="17">
        <v>30</v>
      </c>
      <c r="O134" s="17">
        <v>0</v>
      </c>
      <c r="P134" s="28">
        <f t="shared" si="86"/>
        <v>18000</v>
      </c>
      <c r="Q134" s="28">
        <f t="shared" si="87"/>
        <v>0</v>
      </c>
      <c r="R134" s="28">
        <f t="shared" si="88"/>
        <v>0</v>
      </c>
      <c r="S134" s="28">
        <v>0</v>
      </c>
      <c r="T134" s="28">
        <v>0</v>
      </c>
      <c r="U134" s="28">
        <v>0</v>
      </c>
      <c r="V134" s="28">
        <f t="shared" si="104"/>
        <v>18000</v>
      </c>
      <c r="W134" s="28">
        <f t="shared" si="105"/>
        <v>15000</v>
      </c>
      <c r="X134" s="28">
        <f t="shared" si="106"/>
        <v>18000</v>
      </c>
      <c r="Y134" s="28">
        <f t="shared" si="89"/>
        <v>1500</v>
      </c>
      <c r="Z134" s="28">
        <f t="shared" si="90"/>
        <v>135</v>
      </c>
      <c r="AA134" s="38">
        <v>0</v>
      </c>
      <c r="AB134" s="28">
        <v>0</v>
      </c>
      <c r="AC134" s="28">
        <v>0</v>
      </c>
      <c r="AD134" s="28">
        <f t="shared" si="107"/>
        <v>1635</v>
      </c>
      <c r="AE134" s="28">
        <f t="shared" si="97"/>
        <v>16365</v>
      </c>
      <c r="AF134" s="34" t="s">
        <v>38</v>
      </c>
      <c r="AG134" s="47">
        <v>44025</v>
      </c>
      <c r="AH134" s="58"/>
      <c r="AI134" s="56"/>
      <c r="AJ134" s="56"/>
      <c r="AK134" s="56"/>
      <c r="AL134" s="59"/>
      <c r="AM134" s="56"/>
      <c r="AN134" s="56"/>
      <c r="AO134" s="56"/>
      <c r="AP134" s="57"/>
    </row>
    <row r="135" spans="1:42" s="42" customFormat="1" ht="30.6" customHeight="1">
      <c r="A135" s="13">
        <v>126</v>
      </c>
      <c r="B135" s="45" t="s">
        <v>348</v>
      </c>
      <c r="C135" s="45" t="s">
        <v>350</v>
      </c>
      <c r="D135" s="152" t="s">
        <v>351</v>
      </c>
      <c r="E135" s="16" t="s">
        <v>587</v>
      </c>
      <c r="F135" s="173">
        <v>1115397710</v>
      </c>
      <c r="G135" s="60">
        <v>11677</v>
      </c>
      <c r="H135" s="141" t="s">
        <v>638</v>
      </c>
      <c r="I135" s="28">
        <v>14900</v>
      </c>
      <c r="J135" s="28">
        <v>0</v>
      </c>
      <c r="K135" s="28">
        <v>0</v>
      </c>
      <c r="L135" s="28">
        <v>0</v>
      </c>
      <c r="M135" s="28">
        <f t="shared" si="103"/>
        <v>14900</v>
      </c>
      <c r="N135" s="17">
        <v>30</v>
      </c>
      <c r="O135" s="17">
        <v>0</v>
      </c>
      <c r="P135" s="28">
        <f t="shared" si="86"/>
        <v>14900</v>
      </c>
      <c r="Q135" s="28">
        <f t="shared" si="87"/>
        <v>0</v>
      </c>
      <c r="R135" s="28">
        <f t="shared" si="88"/>
        <v>0</v>
      </c>
      <c r="S135" s="28">
        <v>0</v>
      </c>
      <c r="T135" s="28">
        <v>0</v>
      </c>
      <c r="U135" s="28">
        <v>0</v>
      </c>
      <c r="V135" s="28">
        <f t="shared" si="104"/>
        <v>14900</v>
      </c>
      <c r="W135" s="28">
        <f t="shared" si="105"/>
        <v>14900</v>
      </c>
      <c r="X135" s="28">
        <f t="shared" si="106"/>
        <v>14900</v>
      </c>
      <c r="Y135" s="28">
        <f t="shared" si="89"/>
        <v>1490</v>
      </c>
      <c r="Z135" s="28">
        <f t="shared" si="90"/>
        <v>112</v>
      </c>
      <c r="AA135" s="38">
        <v>0</v>
      </c>
      <c r="AB135" s="28">
        <v>0</v>
      </c>
      <c r="AC135" s="28">
        <v>0</v>
      </c>
      <c r="AD135" s="28">
        <f t="shared" si="107"/>
        <v>1602</v>
      </c>
      <c r="AE135" s="28">
        <f t="shared" si="97"/>
        <v>13298</v>
      </c>
      <c r="AF135" s="34" t="s">
        <v>38</v>
      </c>
      <c r="AG135" s="47">
        <v>44025</v>
      </c>
      <c r="AH135" s="58"/>
      <c r="AI135" s="56"/>
      <c r="AJ135" s="56"/>
      <c r="AK135" s="56"/>
      <c r="AL135" s="59"/>
      <c r="AM135" s="56"/>
      <c r="AN135" s="56"/>
      <c r="AO135" s="56"/>
      <c r="AP135" s="57"/>
    </row>
    <row r="136" spans="1:42" s="42" customFormat="1" ht="30.6" customHeight="1">
      <c r="A136" s="13">
        <v>127</v>
      </c>
      <c r="B136" s="45" t="s">
        <v>639</v>
      </c>
      <c r="C136" s="23" t="s">
        <v>352</v>
      </c>
      <c r="D136" s="12" t="s">
        <v>353</v>
      </c>
      <c r="E136" s="16" t="s">
        <v>581</v>
      </c>
      <c r="F136" s="17" t="s">
        <v>36</v>
      </c>
      <c r="G136" s="17">
        <v>11660</v>
      </c>
      <c r="H136" s="144" t="s">
        <v>640</v>
      </c>
      <c r="I136" s="28">
        <v>30000</v>
      </c>
      <c r="J136" s="28">
        <v>0</v>
      </c>
      <c r="K136" s="28">
        <v>0</v>
      </c>
      <c r="L136" s="28">
        <v>0</v>
      </c>
      <c r="M136" s="28">
        <f t="shared" si="103"/>
        <v>30000</v>
      </c>
      <c r="N136" s="17">
        <v>15</v>
      </c>
      <c r="O136" s="17">
        <v>0</v>
      </c>
      <c r="P136" s="28">
        <f t="shared" si="86"/>
        <v>15000</v>
      </c>
      <c r="Q136" s="28">
        <f t="shared" si="87"/>
        <v>0</v>
      </c>
      <c r="R136" s="28">
        <f t="shared" si="88"/>
        <v>0</v>
      </c>
      <c r="S136" s="28">
        <v>0</v>
      </c>
      <c r="T136" s="28">
        <v>0</v>
      </c>
      <c r="U136" s="28">
        <v>0</v>
      </c>
      <c r="V136" s="28">
        <f t="shared" si="104"/>
        <v>15000</v>
      </c>
      <c r="W136" s="28">
        <f t="shared" si="105"/>
        <v>15000</v>
      </c>
      <c r="X136" s="28">
        <v>0</v>
      </c>
      <c r="Y136" s="28">
        <f t="shared" si="89"/>
        <v>1500</v>
      </c>
      <c r="Z136" s="28">
        <f t="shared" si="90"/>
        <v>0</v>
      </c>
      <c r="AA136" s="38">
        <v>0</v>
      </c>
      <c r="AB136" s="28">
        <v>0</v>
      </c>
      <c r="AC136" s="28">
        <v>0</v>
      </c>
      <c r="AD136" s="28">
        <f t="shared" si="107"/>
        <v>1500</v>
      </c>
      <c r="AE136" s="28">
        <f t="shared" si="97"/>
        <v>13500</v>
      </c>
      <c r="AF136" s="34" t="s">
        <v>38</v>
      </c>
      <c r="AG136" s="47">
        <v>44025</v>
      </c>
      <c r="AH136" s="56"/>
      <c r="AI136" s="57"/>
    </row>
    <row r="137" spans="1:42" s="42" customFormat="1" ht="30.6" customHeight="1">
      <c r="A137" s="13">
        <v>128</v>
      </c>
      <c r="B137" s="45" t="s">
        <v>639</v>
      </c>
      <c r="C137" s="16" t="s">
        <v>354</v>
      </c>
      <c r="D137" s="12" t="s">
        <v>355</v>
      </c>
      <c r="E137" s="16" t="s">
        <v>584</v>
      </c>
      <c r="F137" s="128">
        <v>1113404071</v>
      </c>
      <c r="G137" s="14">
        <v>1261</v>
      </c>
      <c r="H137" s="163" t="s">
        <v>641</v>
      </c>
      <c r="I137" s="28">
        <v>18000</v>
      </c>
      <c r="J137" s="28">
        <v>0</v>
      </c>
      <c r="K137" s="28">
        <v>0</v>
      </c>
      <c r="L137" s="28">
        <v>0</v>
      </c>
      <c r="M137" s="28">
        <f t="shared" si="103"/>
        <v>18000</v>
      </c>
      <c r="N137" s="17">
        <v>20</v>
      </c>
      <c r="O137" s="17">
        <v>0</v>
      </c>
      <c r="P137" s="28">
        <f t="shared" si="86"/>
        <v>12000</v>
      </c>
      <c r="Q137" s="28">
        <f t="shared" si="87"/>
        <v>0</v>
      </c>
      <c r="R137" s="28">
        <f t="shared" si="88"/>
        <v>0</v>
      </c>
      <c r="S137" s="28">
        <v>0</v>
      </c>
      <c r="T137" s="28">
        <v>0</v>
      </c>
      <c r="U137" s="28">
        <v>0</v>
      </c>
      <c r="V137" s="28">
        <f t="shared" si="104"/>
        <v>12000</v>
      </c>
      <c r="W137" s="28">
        <f t="shared" si="105"/>
        <v>12000</v>
      </c>
      <c r="X137" s="28">
        <f t="shared" ref="X137:X145" si="108">V137</f>
        <v>12000</v>
      </c>
      <c r="Y137" s="28">
        <f t="shared" si="89"/>
        <v>1200</v>
      </c>
      <c r="Z137" s="28">
        <f t="shared" si="90"/>
        <v>90</v>
      </c>
      <c r="AA137" s="38">
        <v>0</v>
      </c>
      <c r="AB137" s="28">
        <v>0</v>
      </c>
      <c r="AC137" s="28">
        <v>0</v>
      </c>
      <c r="AD137" s="28">
        <f t="shared" si="107"/>
        <v>1290</v>
      </c>
      <c r="AE137" s="28">
        <f t="shared" si="97"/>
        <v>10710</v>
      </c>
      <c r="AF137" s="34" t="s">
        <v>38</v>
      </c>
      <c r="AG137" s="47">
        <v>44025</v>
      </c>
      <c r="AI137" s="56"/>
      <c r="AJ137" s="56"/>
      <c r="AK137" s="56"/>
      <c r="AL137" s="56"/>
      <c r="AM137" s="56"/>
      <c r="AN137" s="56"/>
      <c r="AO137" s="56"/>
      <c r="AP137" s="57"/>
    </row>
    <row r="138" spans="1:42" s="42" customFormat="1" ht="30.6" customHeight="1">
      <c r="A138" s="13">
        <v>129</v>
      </c>
      <c r="B138" s="45" t="s">
        <v>639</v>
      </c>
      <c r="C138" s="128" t="s">
        <v>356</v>
      </c>
      <c r="D138" s="23" t="s">
        <v>357</v>
      </c>
      <c r="E138" s="16" t="s">
        <v>584</v>
      </c>
      <c r="F138" s="128">
        <v>1113636118</v>
      </c>
      <c r="G138" s="14">
        <v>1328</v>
      </c>
      <c r="H138" s="163" t="s">
        <v>642</v>
      </c>
      <c r="I138" s="28">
        <v>14900</v>
      </c>
      <c r="J138" s="28">
        <v>0</v>
      </c>
      <c r="K138" s="28">
        <v>0</v>
      </c>
      <c r="L138" s="28">
        <v>0</v>
      </c>
      <c r="M138" s="28">
        <f t="shared" si="103"/>
        <v>14900</v>
      </c>
      <c r="N138" s="17">
        <v>0</v>
      </c>
      <c r="O138" s="17">
        <v>0</v>
      </c>
      <c r="P138" s="28">
        <f t="shared" si="86"/>
        <v>0</v>
      </c>
      <c r="Q138" s="28">
        <f t="shared" si="87"/>
        <v>0</v>
      </c>
      <c r="R138" s="28">
        <f t="shared" si="88"/>
        <v>0</v>
      </c>
      <c r="S138" s="28">
        <v>0</v>
      </c>
      <c r="T138" s="28">
        <v>0</v>
      </c>
      <c r="U138" s="28">
        <v>0</v>
      </c>
      <c r="V138" s="28">
        <f t="shared" si="104"/>
        <v>0</v>
      </c>
      <c r="W138" s="28">
        <f t="shared" si="105"/>
        <v>0</v>
      </c>
      <c r="X138" s="28">
        <f t="shared" si="108"/>
        <v>0</v>
      </c>
      <c r="Y138" s="28">
        <f t="shared" si="89"/>
        <v>0</v>
      </c>
      <c r="Z138" s="28">
        <f t="shared" si="90"/>
        <v>0</v>
      </c>
      <c r="AA138" s="38">
        <v>0</v>
      </c>
      <c r="AB138" s="28">
        <v>0</v>
      </c>
      <c r="AC138" s="28">
        <v>0</v>
      </c>
      <c r="AD138" s="28">
        <f t="shared" si="107"/>
        <v>0</v>
      </c>
      <c r="AE138" s="28">
        <f t="shared" si="97"/>
        <v>0</v>
      </c>
      <c r="AF138" s="34"/>
      <c r="AG138" s="47"/>
      <c r="AH138" s="40"/>
      <c r="AI138" s="56"/>
      <c r="AJ138" s="56"/>
      <c r="AK138" s="56"/>
      <c r="AL138" s="64"/>
      <c r="AM138" s="56"/>
      <c r="AN138" s="56"/>
      <c r="AO138" s="56"/>
      <c r="AP138" s="57"/>
    </row>
    <row r="139" spans="1:42" s="42" customFormat="1" ht="30.6" customHeight="1">
      <c r="A139" s="13">
        <v>130</v>
      </c>
      <c r="B139" s="45" t="s">
        <v>639</v>
      </c>
      <c r="C139" s="45" t="s">
        <v>358</v>
      </c>
      <c r="D139" s="12" t="s">
        <v>359</v>
      </c>
      <c r="E139" s="16" t="s">
        <v>584</v>
      </c>
      <c r="F139" s="14">
        <v>1112203856</v>
      </c>
      <c r="G139" s="14">
        <v>1345</v>
      </c>
      <c r="H139" s="163" t="s">
        <v>643</v>
      </c>
      <c r="I139" s="28">
        <v>16400</v>
      </c>
      <c r="J139" s="28">
        <v>0</v>
      </c>
      <c r="K139" s="28">
        <v>0</v>
      </c>
      <c r="L139" s="28">
        <v>0</v>
      </c>
      <c r="M139" s="28">
        <f t="shared" si="103"/>
        <v>16400</v>
      </c>
      <c r="N139" s="17">
        <v>19</v>
      </c>
      <c r="O139" s="17">
        <v>0</v>
      </c>
      <c r="P139" s="28">
        <f t="shared" si="86"/>
        <v>10387</v>
      </c>
      <c r="Q139" s="28">
        <f t="shared" si="87"/>
        <v>0</v>
      </c>
      <c r="R139" s="28">
        <f t="shared" si="88"/>
        <v>0</v>
      </c>
      <c r="S139" s="28">
        <v>0</v>
      </c>
      <c r="T139" s="28">
        <v>0</v>
      </c>
      <c r="U139" s="28">
        <v>0</v>
      </c>
      <c r="V139" s="28">
        <f t="shared" si="104"/>
        <v>10387</v>
      </c>
      <c r="W139" s="28">
        <f t="shared" si="105"/>
        <v>10387</v>
      </c>
      <c r="X139" s="28">
        <f t="shared" si="108"/>
        <v>10387</v>
      </c>
      <c r="Y139" s="28">
        <f t="shared" si="89"/>
        <v>1039</v>
      </c>
      <c r="Z139" s="28">
        <f t="shared" si="90"/>
        <v>78</v>
      </c>
      <c r="AA139" s="38">
        <v>0</v>
      </c>
      <c r="AB139" s="28">
        <v>0</v>
      </c>
      <c r="AC139" s="28">
        <v>0</v>
      </c>
      <c r="AD139" s="28">
        <f t="shared" si="107"/>
        <v>1117</v>
      </c>
      <c r="AE139" s="28">
        <f t="shared" si="97"/>
        <v>9270</v>
      </c>
      <c r="AF139" s="34" t="s">
        <v>38</v>
      </c>
      <c r="AG139" s="47">
        <v>44025</v>
      </c>
      <c r="AI139" s="56"/>
      <c r="AJ139" s="56"/>
      <c r="AK139" s="56"/>
      <c r="AL139" s="59"/>
      <c r="AM139" s="56"/>
      <c r="AN139" s="56"/>
      <c r="AO139" s="56"/>
      <c r="AP139" s="57"/>
    </row>
    <row r="140" spans="1:42" s="42" customFormat="1" ht="30.6" customHeight="1">
      <c r="A140" s="13">
        <v>131</v>
      </c>
      <c r="B140" s="45" t="s">
        <v>639</v>
      </c>
      <c r="C140" s="45" t="s">
        <v>360</v>
      </c>
      <c r="D140" s="148" t="s">
        <v>361</v>
      </c>
      <c r="E140" s="16" t="s">
        <v>587</v>
      </c>
      <c r="F140" s="16">
        <v>1115213620</v>
      </c>
      <c r="G140" s="17">
        <v>11596</v>
      </c>
      <c r="H140" s="127">
        <v>101223630484</v>
      </c>
      <c r="I140" s="28">
        <v>14900</v>
      </c>
      <c r="J140" s="28">
        <v>0</v>
      </c>
      <c r="K140" s="28">
        <v>0</v>
      </c>
      <c r="L140" s="28">
        <v>0</v>
      </c>
      <c r="M140" s="28">
        <f t="shared" si="103"/>
        <v>14900</v>
      </c>
      <c r="N140" s="17">
        <v>0</v>
      </c>
      <c r="O140" s="17">
        <v>0</v>
      </c>
      <c r="P140" s="28">
        <f t="shared" si="86"/>
        <v>0</v>
      </c>
      <c r="Q140" s="28">
        <f t="shared" si="87"/>
        <v>0</v>
      </c>
      <c r="R140" s="28">
        <f t="shared" si="88"/>
        <v>0</v>
      </c>
      <c r="S140" s="28">
        <v>0</v>
      </c>
      <c r="T140" s="28">
        <v>0</v>
      </c>
      <c r="U140" s="28">
        <v>0</v>
      </c>
      <c r="V140" s="28">
        <f t="shared" si="104"/>
        <v>0</v>
      </c>
      <c r="W140" s="28">
        <f t="shared" si="105"/>
        <v>0</v>
      </c>
      <c r="X140" s="28">
        <f t="shared" si="108"/>
        <v>0</v>
      </c>
      <c r="Y140" s="28">
        <f t="shared" si="89"/>
        <v>0</v>
      </c>
      <c r="Z140" s="28">
        <f t="shared" si="90"/>
        <v>0</v>
      </c>
      <c r="AA140" s="38">
        <v>0</v>
      </c>
      <c r="AB140" s="28">
        <v>0</v>
      </c>
      <c r="AC140" s="28">
        <v>0</v>
      </c>
      <c r="AD140" s="28">
        <f>+Y140+Z140+AA140+AB140+AC140</f>
        <v>0</v>
      </c>
      <c r="AE140" s="28">
        <f>V140-AD140</f>
        <v>0</v>
      </c>
      <c r="AF140" s="34"/>
      <c r="AG140" s="47"/>
      <c r="AI140" s="56"/>
      <c r="AJ140" s="56"/>
      <c r="AK140" s="56"/>
      <c r="AL140" s="57"/>
    </row>
    <row r="141" spans="1:42" s="42" customFormat="1" ht="30.6" customHeight="1">
      <c r="A141" s="13">
        <v>132</v>
      </c>
      <c r="B141" s="45" t="s">
        <v>639</v>
      </c>
      <c r="C141" s="45" t="s">
        <v>337</v>
      </c>
      <c r="D141" s="23" t="s">
        <v>352</v>
      </c>
      <c r="E141" s="16" t="s">
        <v>587</v>
      </c>
      <c r="F141" s="16">
        <v>1115291004</v>
      </c>
      <c r="G141" s="14">
        <v>11635</v>
      </c>
      <c r="H141" s="127" t="s">
        <v>644</v>
      </c>
      <c r="I141" s="28">
        <v>14900</v>
      </c>
      <c r="J141" s="28">
        <v>0</v>
      </c>
      <c r="K141" s="28">
        <v>0</v>
      </c>
      <c r="L141" s="28">
        <v>0</v>
      </c>
      <c r="M141" s="28">
        <f t="shared" si="103"/>
        <v>14900</v>
      </c>
      <c r="N141" s="17">
        <v>15</v>
      </c>
      <c r="O141" s="17">
        <v>0</v>
      </c>
      <c r="P141" s="28">
        <f t="shared" si="86"/>
        <v>7450</v>
      </c>
      <c r="Q141" s="28">
        <f t="shared" si="87"/>
        <v>0</v>
      </c>
      <c r="R141" s="28">
        <f t="shared" si="88"/>
        <v>0</v>
      </c>
      <c r="S141" s="28">
        <v>0</v>
      </c>
      <c r="T141" s="28">
        <v>0</v>
      </c>
      <c r="U141" s="28">
        <v>0</v>
      </c>
      <c r="V141" s="28">
        <f t="shared" si="104"/>
        <v>7450</v>
      </c>
      <c r="W141" s="28">
        <f t="shared" si="105"/>
        <v>7450</v>
      </c>
      <c r="X141" s="28">
        <f t="shared" si="108"/>
        <v>7450</v>
      </c>
      <c r="Y141" s="28">
        <f t="shared" si="89"/>
        <v>745</v>
      </c>
      <c r="Z141" s="28">
        <f t="shared" si="90"/>
        <v>56</v>
      </c>
      <c r="AA141" s="38">
        <v>0</v>
      </c>
      <c r="AB141" s="28">
        <v>0</v>
      </c>
      <c r="AC141" s="28">
        <v>0</v>
      </c>
      <c r="AD141" s="28">
        <f t="shared" ref="AD141:AD145" si="109">+Y141+Z141+AA141+AB141+AC141</f>
        <v>801</v>
      </c>
      <c r="AE141" s="28">
        <f t="shared" ref="AE141:AE145" si="110">V141-AD141</f>
        <v>6649</v>
      </c>
      <c r="AF141" s="34" t="s">
        <v>38</v>
      </c>
      <c r="AG141" s="47">
        <v>44025</v>
      </c>
      <c r="AI141" s="56"/>
      <c r="AJ141" s="56"/>
      <c r="AK141" s="56"/>
      <c r="AL141" s="57"/>
    </row>
    <row r="142" spans="1:42" s="243" customFormat="1" ht="30.6" customHeight="1">
      <c r="A142" s="13">
        <v>133</v>
      </c>
      <c r="B142" s="234" t="s">
        <v>639</v>
      </c>
      <c r="C142" s="234" t="s">
        <v>362</v>
      </c>
      <c r="D142" s="194" t="s">
        <v>363</v>
      </c>
      <c r="E142" s="117" t="s">
        <v>584</v>
      </c>
      <c r="F142" s="235">
        <v>1113404069</v>
      </c>
      <c r="G142" s="116">
        <v>11746</v>
      </c>
      <c r="H142" s="236" t="s">
        <v>645</v>
      </c>
      <c r="I142" s="237">
        <v>18000</v>
      </c>
      <c r="J142" s="237">
        <v>0</v>
      </c>
      <c r="K142" s="237">
        <v>0</v>
      </c>
      <c r="L142" s="237">
        <v>0</v>
      </c>
      <c r="M142" s="237">
        <f t="shared" si="103"/>
        <v>18000</v>
      </c>
      <c r="N142" s="203">
        <v>0</v>
      </c>
      <c r="O142" s="203">
        <v>0</v>
      </c>
      <c r="P142" s="237">
        <f t="shared" si="86"/>
        <v>0</v>
      </c>
      <c r="Q142" s="237">
        <f t="shared" si="87"/>
        <v>0</v>
      </c>
      <c r="R142" s="237">
        <f t="shared" si="88"/>
        <v>0</v>
      </c>
      <c r="S142" s="237">
        <v>0</v>
      </c>
      <c r="T142" s="237">
        <v>0</v>
      </c>
      <c r="U142" s="237">
        <v>0</v>
      </c>
      <c r="V142" s="237">
        <f t="shared" si="104"/>
        <v>0</v>
      </c>
      <c r="W142" s="237">
        <f t="shared" si="105"/>
        <v>0</v>
      </c>
      <c r="X142" s="237">
        <f t="shared" si="108"/>
        <v>0</v>
      </c>
      <c r="Y142" s="237">
        <f t="shared" si="89"/>
        <v>0</v>
      </c>
      <c r="Z142" s="237">
        <f t="shared" si="90"/>
        <v>0</v>
      </c>
      <c r="AA142" s="238">
        <v>0</v>
      </c>
      <c r="AB142" s="237">
        <v>0</v>
      </c>
      <c r="AC142" s="237">
        <v>0</v>
      </c>
      <c r="AD142" s="237">
        <f t="shared" si="109"/>
        <v>0</v>
      </c>
      <c r="AE142" s="237">
        <f t="shared" si="110"/>
        <v>0</v>
      </c>
      <c r="AF142" s="239"/>
      <c r="AG142" s="240"/>
      <c r="AH142" s="241"/>
      <c r="AI142" s="241"/>
      <c r="AJ142" s="241"/>
      <c r="AK142" s="241"/>
      <c r="AL142" s="242"/>
    </row>
    <row r="143" spans="1:42" s="42" customFormat="1" ht="30.6" customHeight="1">
      <c r="A143" s="13">
        <v>134</v>
      </c>
      <c r="B143" s="45" t="s">
        <v>639</v>
      </c>
      <c r="C143" s="45" t="s">
        <v>364</v>
      </c>
      <c r="D143" s="61" t="s">
        <v>365</v>
      </c>
      <c r="E143" s="16" t="s">
        <v>587</v>
      </c>
      <c r="F143" s="62">
        <v>1115153456</v>
      </c>
      <c r="G143" s="14">
        <v>11717</v>
      </c>
      <c r="H143" s="82" t="s">
        <v>646</v>
      </c>
      <c r="I143" s="28">
        <v>14900</v>
      </c>
      <c r="J143" s="28">
        <v>0</v>
      </c>
      <c r="K143" s="28">
        <v>0</v>
      </c>
      <c r="L143" s="28">
        <v>0</v>
      </c>
      <c r="M143" s="28">
        <f t="shared" si="103"/>
        <v>14900</v>
      </c>
      <c r="N143" s="17">
        <v>20</v>
      </c>
      <c r="O143" s="17">
        <v>0</v>
      </c>
      <c r="P143" s="28">
        <f t="shared" si="86"/>
        <v>9933</v>
      </c>
      <c r="Q143" s="28">
        <f t="shared" si="87"/>
        <v>0</v>
      </c>
      <c r="R143" s="28">
        <f t="shared" si="88"/>
        <v>0</v>
      </c>
      <c r="S143" s="28">
        <v>0</v>
      </c>
      <c r="T143" s="28">
        <v>0</v>
      </c>
      <c r="U143" s="28">
        <v>0</v>
      </c>
      <c r="V143" s="28">
        <f t="shared" si="104"/>
        <v>9933</v>
      </c>
      <c r="W143" s="28">
        <f t="shared" si="105"/>
        <v>9933</v>
      </c>
      <c r="X143" s="28">
        <f t="shared" si="108"/>
        <v>9933</v>
      </c>
      <c r="Y143" s="28">
        <f t="shared" si="89"/>
        <v>993</v>
      </c>
      <c r="Z143" s="28">
        <f t="shared" si="90"/>
        <v>75</v>
      </c>
      <c r="AA143" s="38">
        <v>0</v>
      </c>
      <c r="AB143" s="28">
        <v>0</v>
      </c>
      <c r="AC143" s="28">
        <v>0</v>
      </c>
      <c r="AD143" s="28">
        <f t="shared" si="109"/>
        <v>1068</v>
      </c>
      <c r="AE143" s="28">
        <f t="shared" si="110"/>
        <v>8865</v>
      </c>
      <c r="AF143" s="34" t="s">
        <v>38</v>
      </c>
      <c r="AG143" s="47">
        <v>44025</v>
      </c>
      <c r="AI143" s="56"/>
      <c r="AJ143" s="56"/>
      <c r="AK143" s="56"/>
      <c r="AL143" s="57"/>
    </row>
    <row r="144" spans="1:42" s="243" customFormat="1" ht="30.6" customHeight="1">
      <c r="A144" s="13">
        <v>135</v>
      </c>
      <c r="B144" s="234" t="s">
        <v>639</v>
      </c>
      <c r="C144" s="234" t="s">
        <v>366</v>
      </c>
      <c r="D144" s="195" t="s">
        <v>367</v>
      </c>
      <c r="E144" s="117" t="s">
        <v>587</v>
      </c>
      <c r="F144" s="235">
        <v>1115521931</v>
      </c>
      <c r="G144" s="116">
        <v>11771</v>
      </c>
      <c r="H144" s="244" t="s">
        <v>647</v>
      </c>
      <c r="I144" s="237">
        <v>14900</v>
      </c>
      <c r="J144" s="237">
        <v>0</v>
      </c>
      <c r="K144" s="237">
        <v>0</v>
      </c>
      <c r="L144" s="237">
        <v>0</v>
      </c>
      <c r="M144" s="237">
        <f t="shared" si="103"/>
        <v>14900</v>
      </c>
      <c r="N144" s="203">
        <v>0</v>
      </c>
      <c r="O144" s="203">
        <v>0</v>
      </c>
      <c r="P144" s="237">
        <f t="shared" si="86"/>
        <v>0</v>
      </c>
      <c r="Q144" s="237">
        <f t="shared" si="87"/>
        <v>0</v>
      </c>
      <c r="R144" s="237">
        <f t="shared" si="88"/>
        <v>0</v>
      </c>
      <c r="S144" s="237">
        <v>0</v>
      </c>
      <c r="T144" s="237">
        <v>0</v>
      </c>
      <c r="U144" s="237">
        <v>0</v>
      </c>
      <c r="V144" s="237">
        <f t="shared" si="104"/>
        <v>0</v>
      </c>
      <c r="W144" s="237">
        <f t="shared" si="105"/>
        <v>0</v>
      </c>
      <c r="X144" s="237">
        <f t="shared" si="108"/>
        <v>0</v>
      </c>
      <c r="Y144" s="237">
        <f t="shared" si="89"/>
        <v>0</v>
      </c>
      <c r="Z144" s="237">
        <f t="shared" si="90"/>
        <v>0</v>
      </c>
      <c r="AA144" s="238">
        <v>0</v>
      </c>
      <c r="AB144" s="237">
        <v>0</v>
      </c>
      <c r="AC144" s="237">
        <v>0</v>
      </c>
      <c r="AD144" s="237">
        <f t="shared" si="109"/>
        <v>0</v>
      </c>
      <c r="AE144" s="237">
        <f t="shared" si="110"/>
        <v>0</v>
      </c>
      <c r="AF144" s="239"/>
      <c r="AG144" s="240"/>
      <c r="AI144" s="241"/>
      <c r="AJ144" s="241"/>
      <c r="AK144" s="241"/>
      <c r="AL144" s="242"/>
    </row>
    <row r="145" spans="1:42" s="42" customFormat="1" ht="30.6" customHeight="1">
      <c r="A145" s="13">
        <v>136</v>
      </c>
      <c r="B145" s="45" t="s">
        <v>639</v>
      </c>
      <c r="C145" s="45" t="s">
        <v>203</v>
      </c>
      <c r="D145" s="23" t="s">
        <v>368</v>
      </c>
      <c r="E145" s="16" t="s">
        <v>587</v>
      </c>
      <c r="F145" s="62">
        <v>1115521949</v>
      </c>
      <c r="G145" s="14">
        <v>11770</v>
      </c>
      <c r="H145" s="127" t="s">
        <v>648</v>
      </c>
      <c r="I145" s="28">
        <v>14900</v>
      </c>
      <c r="J145" s="28">
        <v>0</v>
      </c>
      <c r="K145" s="28">
        <v>0</v>
      </c>
      <c r="L145" s="28">
        <v>0</v>
      </c>
      <c r="M145" s="28">
        <f t="shared" si="103"/>
        <v>14900</v>
      </c>
      <c r="N145" s="17">
        <v>0</v>
      </c>
      <c r="O145" s="17">
        <v>0</v>
      </c>
      <c r="P145" s="28">
        <f t="shared" si="86"/>
        <v>0</v>
      </c>
      <c r="Q145" s="28">
        <f t="shared" si="87"/>
        <v>0</v>
      </c>
      <c r="R145" s="28">
        <f t="shared" si="88"/>
        <v>0</v>
      </c>
      <c r="S145" s="28">
        <v>0</v>
      </c>
      <c r="T145" s="28">
        <v>0</v>
      </c>
      <c r="U145" s="28">
        <v>0</v>
      </c>
      <c r="V145" s="28">
        <f t="shared" si="104"/>
        <v>0</v>
      </c>
      <c r="W145" s="28">
        <f t="shared" si="105"/>
        <v>0</v>
      </c>
      <c r="X145" s="28">
        <f t="shared" si="108"/>
        <v>0</v>
      </c>
      <c r="Y145" s="28">
        <f t="shared" si="89"/>
        <v>0</v>
      </c>
      <c r="Z145" s="28">
        <f t="shared" si="90"/>
        <v>0</v>
      </c>
      <c r="AA145" s="38">
        <v>0</v>
      </c>
      <c r="AB145" s="28">
        <v>0</v>
      </c>
      <c r="AC145" s="28">
        <v>0</v>
      </c>
      <c r="AD145" s="28">
        <f t="shared" si="109"/>
        <v>0</v>
      </c>
      <c r="AE145" s="28">
        <f t="shared" si="110"/>
        <v>0</v>
      </c>
      <c r="AF145" s="34"/>
      <c r="AG145" s="47"/>
      <c r="AI145" s="56"/>
      <c r="AJ145" s="56"/>
      <c r="AK145" s="56"/>
      <c r="AL145" s="57"/>
    </row>
    <row r="146" spans="1:42" s="42" customFormat="1" ht="30.6" customHeight="1">
      <c r="A146" s="13">
        <v>137</v>
      </c>
      <c r="B146" s="16" t="s">
        <v>369</v>
      </c>
      <c r="C146" s="16" t="s">
        <v>369</v>
      </c>
      <c r="D146" s="23" t="s">
        <v>319</v>
      </c>
      <c r="E146" s="16" t="s">
        <v>584</v>
      </c>
      <c r="F146" s="17">
        <v>1112203854</v>
      </c>
      <c r="G146" s="14">
        <v>1272</v>
      </c>
      <c r="H146" s="163" t="s">
        <v>649</v>
      </c>
      <c r="I146" s="28">
        <v>20000</v>
      </c>
      <c r="J146" s="28">
        <v>0</v>
      </c>
      <c r="K146" s="28">
        <v>0</v>
      </c>
      <c r="L146" s="28">
        <v>0</v>
      </c>
      <c r="M146" s="28">
        <f>I146+J146+K146+L146</f>
        <v>20000</v>
      </c>
      <c r="N146" s="17">
        <v>30</v>
      </c>
      <c r="O146" s="17">
        <v>0</v>
      </c>
      <c r="P146" s="28">
        <f t="shared" si="86"/>
        <v>20000</v>
      </c>
      <c r="Q146" s="28">
        <f t="shared" si="87"/>
        <v>0</v>
      </c>
      <c r="R146" s="28">
        <f t="shared" si="88"/>
        <v>0</v>
      </c>
      <c r="S146" s="28">
        <v>0</v>
      </c>
      <c r="T146" s="28">
        <v>0</v>
      </c>
      <c r="U146" s="28">
        <v>0</v>
      </c>
      <c r="V146" s="28">
        <f>P146+Q146+R146+S146+T146+U146</f>
        <v>20000</v>
      </c>
      <c r="W146" s="28">
        <f>IF(P146&gt;15000,15000,P146)</f>
        <v>15000</v>
      </c>
      <c r="X146" s="28">
        <f>V146</f>
        <v>20000</v>
      </c>
      <c r="Y146" s="28">
        <f t="shared" si="89"/>
        <v>1500</v>
      </c>
      <c r="Z146" s="28">
        <f t="shared" si="90"/>
        <v>150</v>
      </c>
      <c r="AA146" s="38">
        <v>0</v>
      </c>
      <c r="AB146" s="28">
        <v>0</v>
      </c>
      <c r="AC146" s="28">
        <v>0</v>
      </c>
      <c r="AD146" s="28">
        <f>+Y146+Z146+AA146+AB146+AC146</f>
        <v>1650</v>
      </c>
      <c r="AE146" s="28">
        <f>V146-AD146</f>
        <v>18350</v>
      </c>
      <c r="AF146" s="34" t="s">
        <v>38</v>
      </c>
      <c r="AG146" s="47">
        <v>44023</v>
      </c>
      <c r="AH146" s="56"/>
      <c r="AI146" s="56"/>
      <c r="AJ146" s="56"/>
      <c r="AK146" s="56"/>
      <c r="AL146" s="56"/>
      <c r="AM146" s="56"/>
      <c r="AN146" s="56"/>
      <c r="AO146" s="56"/>
      <c r="AP146" s="57"/>
    </row>
    <row r="147" spans="1:42" s="42" customFormat="1" ht="30.6" customHeight="1">
      <c r="A147" s="13">
        <v>138</v>
      </c>
      <c r="B147" s="16" t="s">
        <v>369</v>
      </c>
      <c r="C147" s="24" t="s">
        <v>370</v>
      </c>
      <c r="D147" s="25" t="s">
        <v>371</v>
      </c>
      <c r="E147" s="16" t="s">
        <v>587</v>
      </c>
      <c r="F147" s="13">
        <v>1113795329</v>
      </c>
      <c r="G147" s="14">
        <v>11841</v>
      </c>
      <c r="H147" s="100" t="s">
        <v>650</v>
      </c>
      <c r="I147" s="28">
        <v>14900</v>
      </c>
      <c r="J147" s="28">
        <v>0</v>
      </c>
      <c r="K147" s="28">
        <v>0</v>
      </c>
      <c r="L147" s="28">
        <v>0</v>
      </c>
      <c r="M147" s="28">
        <f>I147+J147+K147+L147</f>
        <v>14900</v>
      </c>
      <c r="N147" s="17">
        <v>30</v>
      </c>
      <c r="O147" s="17">
        <v>0</v>
      </c>
      <c r="P147" s="28">
        <f t="shared" si="86"/>
        <v>14900</v>
      </c>
      <c r="Q147" s="28">
        <f t="shared" si="87"/>
        <v>0</v>
      </c>
      <c r="R147" s="28">
        <f t="shared" si="88"/>
        <v>0</v>
      </c>
      <c r="S147" s="28">
        <v>0</v>
      </c>
      <c r="T147" s="28">
        <v>0</v>
      </c>
      <c r="U147" s="28">
        <v>0</v>
      </c>
      <c r="V147" s="28">
        <f>P147+Q147+R147+S147+T147+U147</f>
        <v>14900</v>
      </c>
      <c r="W147" s="28">
        <f>IF(P147&gt;15000,15000,P147)</f>
        <v>14900</v>
      </c>
      <c r="X147" s="28">
        <f>V147</f>
        <v>14900</v>
      </c>
      <c r="Y147" s="28">
        <f t="shared" si="89"/>
        <v>1490</v>
      </c>
      <c r="Z147" s="28">
        <f t="shared" si="90"/>
        <v>112</v>
      </c>
      <c r="AA147" s="38">
        <v>0</v>
      </c>
      <c r="AB147" s="28">
        <v>0</v>
      </c>
      <c r="AC147" s="28">
        <v>0</v>
      </c>
      <c r="AD147" s="28">
        <f>+Y147+Z147+AA147+AB147+AC147</f>
        <v>1602</v>
      </c>
      <c r="AE147" s="28">
        <f>V147-AD147</f>
        <v>13298</v>
      </c>
      <c r="AF147" s="34" t="s">
        <v>38</v>
      </c>
      <c r="AG147" s="47">
        <v>44023</v>
      </c>
      <c r="AH147" s="56"/>
      <c r="AI147" s="56"/>
      <c r="AJ147" s="56"/>
      <c r="AK147" s="56"/>
      <c r="AL147" s="56"/>
      <c r="AM147" s="56"/>
      <c r="AN147" s="56"/>
      <c r="AO147" s="56"/>
      <c r="AP147" s="57"/>
    </row>
    <row r="148" spans="1:42" s="42" customFormat="1" ht="30.6" customHeight="1">
      <c r="A148" s="13">
        <v>139</v>
      </c>
      <c r="B148" s="16" t="s">
        <v>369</v>
      </c>
      <c r="C148" s="25" t="s">
        <v>775</v>
      </c>
      <c r="D148" s="186" t="s">
        <v>776</v>
      </c>
      <c r="E148" s="16" t="s">
        <v>587</v>
      </c>
      <c r="F148" s="106">
        <v>1115622997</v>
      </c>
      <c r="G148" s="14">
        <v>11828</v>
      </c>
      <c r="H148" s="100" t="s">
        <v>777</v>
      </c>
      <c r="I148" s="28">
        <v>14900</v>
      </c>
      <c r="J148" s="28">
        <v>0</v>
      </c>
      <c r="K148" s="28">
        <v>0</v>
      </c>
      <c r="L148" s="28">
        <v>0</v>
      </c>
      <c r="M148" s="28">
        <f t="shared" ref="M148:M152" si="111">I148+J148+K148+L148</f>
        <v>14900</v>
      </c>
      <c r="N148" s="17">
        <v>30</v>
      </c>
      <c r="O148" s="17">
        <v>0</v>
      </c>
      <c r="P148" s="28">
        <f t="shared" si="86"/>
        <v>14900</v>
      </c>
      <c r="Q148" s="28">
        <f t="shared" si="87"/>
        <v>0</v>
      </c>
      <c r="R148" s="28">
        <f t="shared" si="88"/>
        <v>0</v>
      </c>
      <c r="S148" s="28">
        <v>0</v>
      </c>
      <c r="T148" s="28">
        <v>0</v>
      </c>
      <c r="U148" s="28">
        <v>0</v>
      </c>
      <c r="V148" s="28">
        <f t="shared" ref="V148:V172" si="112">P148+Q148+R148+S148+T148+U148</f>
        <v>14900</v>
      </c>
      <c r="W148" s="28">
        <f t="shared" ref="W148:W172" si="113">IF(P148&gt;15000,15000,P148)</f>
        <v>14900</v>
      </c>
      <c r="X148" s="28">
        <f t="shared" ref="X148:X172" si="114">V148</f>
        <v>14900</v>
      </c>
      <c r="Y148" s="28">
        <f t="shared" si="89"/>
        <v>1490</v>
      </c>
      <c r="Z148" s="28">
        <f t="shared" si="90"/>
        <v>112</v>
      </c>
      <c r="AA148" s="38">
        <v>0</v>
      </c>
      <c r="AB148" s="28">
        <v>0</v>
      </c>
      <c r="AC148" s="28">
        <v>0</v>
      </c>
      <c r="AD148" s="28">
        <f t="shared" ref="AD148:AD153" si="115">+Y148+Z148+AA148+AB148+AC148</f>
        <v>1602</v>
      </c>
      <c r="AE148" s="28">
        <f t="shared" ref="AE148:AE149" si="116">V148-AD148</f>
        <v>13298</v>
      </c>
      <c r="AF148" s="34" t="s">
        <v>38</v>
      </c>
      <c r="AG148" s="47">
        <v>44023</v>
      </c>
      <c r="AH148" s="56"/>
      <c r="AI148" s="56"/>
      <c r="AJ148" s="56"/>
      <c r="AK148" s="56"/>
      <c r="AL148" s="56"/>
      <c r="AM148" s="56"/>
      <c r="AN148" s="56"/>
      <c r="AO148" s="56"/>
      <c r="AP148" s="57"/>
    </row>
    <row r="149" spans="1:42" s="42" customFormat="1" ht="30.6" customHeight="1">
      <c r="A149" s="13">
        <v>140</v>
      </c>
      <c r="B149" s="16" t="s">
        <v>369</v>
      </c>
      <c r="C149" s="24" t="s">
        <v>778</v>
      </c>
      <c r="D149" s="186" t="s">
        <v>779</v>
      </c>
      <c r="E149" s="16" t="s">
        <v>587</v>
      </c>
      <c r="F149" s="106">
        <v>1115623001</v>
      </c>
      <c r="G149" s="14">
        <v>11871</v>
      </c>
      <c r="H149" s="100" t="s">
        <v>780</v>
      </c>
      <c r="I149" s="28">
        <v>14900</v>
      </c>
      <c r="J149" s="28">
        <v>0</v>
      </c>
      <c r="K149" s="28">
        <v>0</v>
      </c>
      <c r="L149" s="28">
        <v>0</v>
      </c>
      <c r="M149" s="28">
        <f t="shared" si="111"/>
        <v>14900</v>
      </c>
      <c r="N149" s="17">
        <v>30</v>
      </c>
      <c r="O149" s="17">
        <v>0</v>
      </c>
      <c r="P149" s="28">
        <f t="shared" si="86"/>
        <v>14900</v>
      </c>
      <c r="Q149" s="28">
        <f t="shared" si="87"/>
        <v>0</v>
      </c>
      <c r="R149" s="28">
        <f t="shared" si="88"/>
        <v>0</v>
      </c>
      <c r="S149" s="28">
        <v>0</v>
      </c>
      <c r="T149" s="28">
        <v>0</v>
      </c>
      <c r="U149" s="28">
        <v>0</v>
      </c>
      <c r="V149" s="28">
        <f t="shared" si="112"/>
        <v>14900</v>
      </c>
      <c r="W149" s="28">
        <f t="shared" si="113"/>
        <v>14900</v>
      </c>
      <c r="X149" s="28">
        <f t="shared" si="114"/>
        <v>14900</v>
      </c>
      <c r="Y149" s="28">
        <f t="shared" si="89"/>
        <v>1490</v>
      </c>
      <c r="Z149" s="28">
        <f t="shared" si="90"/>
        <v>112</v>
      </c>
      <c r="AA149" s="38">
        <v>0</v>
      </c>
      <c r="AB149" s="28">
        <v>0</v>
      </c>
      <c r="AC149" s="28">
        <v>0</v>
      </c>
      <c r="AD149" s="28">
        <f t="shared" si="115"/>
        <v>1602</v>
      </c>
      <c r="AE149" s="28">
        <f t="shared" si="116"/>
        <v>13298</v>
      </c>
      <c r="AF149" s="34" t="s">
        <v>38</v>
      </c>
      <c r="AG149" s="47">
        <v>44023</v>
      </c>
      <c r="AH149" s="56"/>
      <c r="AI149" s="56"/>
      <c r="AJ149" s="56"/>
      <c r="AK149" s="56"/>
      <c r="AL149" s="56"/>
      <c r="AM149" s="56"/>
      <c r="AN149" s="56"/>
      <c r="AO149" s="56"/>
      <c r="AP149" s="57"/>
    </row>
    <row r="150" spans="1:42" s="42" customFormat="1" ht="30.6" customHeight="1">
      <c r="A150" s="13">
        <v>141</v>
      </c>
      <c r="B150" s="45" t="s">
        <v>372</v>
      </c>
      <c r="C150" s="128" t="s">
        <v>372</v>
      </c>
      <c r="D150" s="12" t="s">
        <v>373</v>
      </c>
      <c r="E150" s="16" t="s">
        <v>584</v>
      </c>
      <c r="F150" s="17">
        <v>1112210284</v>
      </c>
      <c r="G150" s="14">
        <v>11870</v>
      </c>
      <c r="H150" s="163" t="s">
        <v>651</v>
      </c>
      <c r="I150" s="28">
        <v>20000</v>
      </c>
      <c r="J150" s="28">
        <v>0</v>
      </c>
      <c r="K150" s="28">
        <v>0</v>
      </c>
      <c r="L150" s="28">
        <v>0</v>
      </c>
      <c r="M150" s="28">
        <f t="shared" si="111"/>
        <v>20000</v>
      </c>
      <c r="N150" s="17">
        <v>30</v>
      </c>
      <c r="O150" s="17">
        <v>0</v>
      </c>
      <c r="P150" s="28">
        <f t="shared" si="86"/>
        <v>20000</v>
      </c>
      <c r="Q150" s="28">
        <f t="shared" si="87"/>
        <v>0</v>
      </c>
      <c r="R150" s="28">
        <f t="shared" si="88"/>
        <v>0</v>
      </c>
      <c r="S150" s="28">
        <v>0</v>
      </c>
      <c r="T150" s="28">
        <v>0</v>
      </c>
      <c r="U150" s="28">
        <v>0</v>
      </c>
      <c r="V150" s="28">
        <f t="shared" si="112"/>
        <v>20000</v>
      </c>
      <c r="W150" s="28">
        <f t="shared" si="113"/>
        <v>15000</v>
      </c>
      <c r="X150" s="28">
        <f t="shared" si="114"/>
        <v>20000</v>
      </c>
      <c r="Y150" s="28">
        <f t="shared" si="89"/>
        <v>1500</v>
      </c>
      <c r="Z150" s="28">
        <f t="shared" si="90"/>
        <v>150</v>
      </c>
      <c r="AA150" s="38">
        <v>0</v>
      </c>
      <c r="AB150" s="28">
        <v>0</v>
      </c>
      <c r="AC150" s="28">
        <v>0</v>
      </c>
      <c r="AD150" s="28">
        <f t="shared" si="115"/>
        <v>1650</v>
      </c>
      <c r="AE150" s="28">
        <f>V150-AD150</f>
        <v>18350</v>
      </c>
      <c r="AF150" s="34"/>
      <c r="AG150" s="47"/>
      <c r="AI150" s="56"/>
      <c r="AJ150" s="56"/>
      <c r="AK150" s="56"/>
      <c r="AM150" s="56"/>
      <c r="AN150" s="56"/>
      <c r="AO150" s="56"/>
      <c r="AP150" s="57"/>
    </row>
    <row r="151" spans="1:42" s="42" customFormat="1" ht="30.6" customHeight="1">
      <c r="A151" s="13">
        <v>142</v>
      </c>
      <c r="B151" s="45" t="s">
        <v>372</v>
      </c>
      <c r="C151" s="12" t="s">
        <v>376</v>
      </c>
      <c r="D151" s="94" t="s">
        <v>377</v>
      </c>
      <c r="E151" s="16" t="s">
        <v>587</v>
      </c>
      <c r="F151" s="106">
        <v>1115466954</v>
      </c>
      <c r="G151" s="17">
        <v>11714</v>
      </c>
      <c r="H151" s="163" t="s">
        <v>653</v>
      </c>
      <c r="I151" s="28">
        <v>14900</v>
      </c>
      <c r="J151" s="28">
        <v>0</v>
      </c>
      <c r="K151" s="28">
        <v>0</v>
      </c>
      <c r="L151" s="28">
        <v>0</v>
      </c>
      <c r="M151" s="28">
        <f>I151+J151+K151+L151</f>
        <v>14900</v>
      </c>
      <c r="N151" s="17">
        <v>0</v>
      </c>
      <c r="O151" s="17">
        <v>0</v>
      </c>
      <c r="P151" s="28">
        <f t="shared" si="86"/>
        <v>0</v>
      </c>
      <c r="Q151" s="28">
        <f t="shared" si="87"/>
        <v>0</v>
      </c>
      <c r="R151" s="28">
        <f t="shared" si="88"/>
        <v>0</v>
      </c>
      <c r="S151" s="28">
        <v>0</v>
      </c>
      <c r="T151" s="28">
        <v>0</v>
      </c>
      <c r="U151" s="28">
        <v>0</v>
      </c>
      <c r="V151" s="28">
        <f>P151+Q151+R151+S151+T151+U151</f>
        <v>0</v>
      </c>
      <c r="W151" s="28">
        <f>IF(P151&gt;15000,15000,P151)</f>
        <v>0</v>
      </c>
      <c r="X151" s="28">
        <f>V151</f>
        <v>0</v>
      </c>
      <c r="Y151" s="28">
        <f t="shared" si="89"/>
        <v>0</v>
      </c>
      <c r="Z151" s="28">
        <f>CEILING(X151*0.75%,1)</f>
        <v>0</v>
      </c>
      <c r="AA151" s="38">
        <v>0</v>
      </c>
      <c r="AB151" s="28">
        <v>0</v>
      </c>
      <c r="AC151" s="28">
        <v>0</v>
      </c>
      <c r="AD151" s="28">
        <f>+Y151+Z151+AA151+AB151+AC151</f>
        <v>0</v>
      </c>
      <c r="AE151" s="28">
        <f>V151-AD151</f>
        <v>0</v>
      </c>
      <c r="AF151" s="52"/>
      <c r="AG151" s="47"/>
      <c r="AH151" s="56"/>
      <c r="AI151" s="56"/>
      <c r="AJ151" s="56"/>
      <c r="AK151" s="56"/>
      <c r="AL151" s="57"/>
    </row>
    <row r="152" spans="1:42" s="42" customFormat="1" ht="30.6" customHeight="1">
      <c r="A152" s="13">
        <v>143</v>
      </c>
      <c r="B152" s="12" t="s">
        <v>374</v>
      </c>
      <c r="C152" s="12" t="s">
        <v>374</v>
      </c>
      <c r="D152" s="12" t="s">
        <v>375</v>
      </c>
      <c r="E152" s="16" t="s">
        <v>581</v>
      </c>
      <c r="F152" s="17">
        <v>1113931418</v>
      </c>
      <c r="G152" s="17">
        <v>809</v>
      </c>
      <c r="H152" s="163" t="s">
        <v>652</v>
      </c>
      <c r="I152" s="28">
        <v>20000</v>
      </c>
      <c r="J152" s="28">
        <v>0</v>
      </c>
      <c r="K152" s="28">
        <v>0</v>
      </c>
      <c r="L152" s="28">
        <v>0</v>
      </c>
      <c r="M152" s="28">
        <f t="shared" si="111"/>
        <v>20000</v>
      </c>
      <c r="N152" s="17">
        <v>30</v>
      </c>
      <c r="O152" s="17">
        <v>0</v>
      </c>
      <c r="P152" s="28">
        <f t="shared" si="86"/>
        <v>20000</v>
      </c>
      <c r="Q152" s="28">
        <f t="shared" si="87"/>
        <v>0</v>
      </c>
      <c r="R152" s="28">
        <f t="shared" si="88"/>
        <v>0</v>
      </c>
      <c r="S152" s="28">
        <v>0</v>
      </c>
      <c r="T152" s="28">
        <v>0</v>
      </c>
      <c r="U152" s="28">
        <v>0</v>
      </c>
      <c r="V152" s="28">
        <f t="shared" si="112"/>
        <v>20000</v>
      </c>
      <c r="W152" s="28">
        <f t="shared" si="113"/>
        <v>15000</v>
      </c>
      <c r="X152" s="28">
        <f t="shared" si="114"/>
        <v>20000</v>
      </c>
      <c r="Y152" s="28">
        <f t="shared" si="89"/>
        <v>1500</v>
      </c>
      <c r="Z152" s="28">
        <f t="shared" si="90"/>
        <v>150</v>
      </c>
      <c r="AA152" s="38">
        <v>0</v>
      </c>
      <c r="AB152" s="28">
        <v>0</v>
      </c>
      <c r="AC152" s="28">
        <v>0</v>
      </c>
      <c r="AD152" s="28">
        <f t="shared" si="115"/>
        <v>1650</v>
      </c>
      <c r="AE152" s="28">
        <f>V152-AD152</f>
        <v>18350</v>
      </c>
      <c r="AF152" s="34" t="s">
        <v>38</v>
      </c>
      <c r="AG152" s="47">
        <v>44025</v>
      </c>
      <c r="AH152" s="58"/>
      <c r="AI152" s="56"/>
      <c r="AJ152" s="56"/>
      <c r="AK152" s="56"/>
      <c r="AL152" s="57"/>
    </row>
    <row r="153" spans="1:42" s="42" customFormat="1" ht="30.6" customHeight="1">
      <c r="A153" s="13">
        <v>144</v>
      </c>
      <c r="B153" s="16" t="s">
        <v>378</v>
      </c>
      <c r="C153" s="16" t="s">
        <v>378</v>
      </c>
      <c r="D153" s="12" t="s">
        <v>379</v>
      </c>
      <c r="E153" s="16" t="s">
        <v>584</v>
      </c>
      <c r="F153" s="16">
        <v>1114775935</v>
      </c>
      <c r="G153" s="14">
        <v>11876</v>
      </c>
      <c r="H153" s="82" t="s">
        <v>654</v>
      </c>
      <c r="I153" s="28">
        <v>20000</v>
      </c>
      <c r="J153" s="28">
        <v>0</v>
      </c>
      <c r="K153" s="28">
        <v>0</v>
      </c>
      <c r="L153" s="28">
        <v>0</v>
      </c>
      <c r="M153" s="28">
        <v>20000</v>
      </c>
      <c r="N153" s="17">
        <v>30</v>
      </c>
      <c r="O153" s="17">
        <v>0</v>
      </c>
      <c r="P153" s="28">
        <f t="shared" ref="P153:P216" si="117">ROUND(I153/30*N153,0)</f>
        <v>20000</v>
      </c>
      <c r="Q153" s="28">
        <f t="shared" ref="Q153:Q216" si="118">ROUND(J153/30*N153,0)</f>
        <v>0</v>
      </c>
      <c r="R153" s="28">
        <f t="shared" ref="R153:R216" si="119">ROUND(K153/30*N153,0)</f>
        <v>0</v>
      </c>
      <c r="S153" s="28">
        <v>0</v>
      </c>
      <c r="T153" s="28">
        <v>0</v>
      </c>
      <c r="U153" s="28">
        <v>0</v>
      </c>
      <c r="V153" s="28">
        <f t="shared" si="112"/>
        <v>20000</v>
      </c>
      <c r="W153" s="28">
        <f t="shared" si="113"/>
        <v>15000</v>
      </c>
      <c r="X153" s="28">
        <f t="shared" si="114"/>
        <v>20000</v>
      </c>
      <c r="Y153" s="28">
        <f t="shared" ref="Y153:Y216" si="120">ROUND(W153*10%,0)</f>
        <v>1500</v>
      </c>
      <c r="Z153" s="28">
        <f t="shared" ref="Z153:Z216" si="121">CEILING(X153*0.75%,1)</f>
        <v>150</v>
      </c>
      <c r="AA153" s="38">
        <v>0</v>
      </c>
      <c r="AB153" s="28">
        <v>0</v>
      </c>
      <c r="AC153" s="28">
        <v>0</v>
      </c>
      <c r="AD153" s="28">
        <f t="shared" si="115"/>
        <v>1650</v>
      </c>
      <c r="AE153" s="28">
        <f t="shared" ref="AE153:AE181" si="122">V153-AD153</f>
        <v>18350</v>
      </c>
      <c r="AF153" s="34" t="s">
        <v>38</v>
      </c>
      <c r="AG153" s="47">
        <v>44025</v>
      </c>
      <c r="AI153" s="56"/>
      <c r="AJ153" s="56"/>
      <c r="AK153" s="56"/>
      <c r="AL153" s="56"/>
      <c r="AM153" s="56"/>
      <c r="AN153" s="56"/>
      <c r="AO153" s="56"/>
      <c r="AP153" s="57"/>
    </row>
    <row r="154" spans="1:42" s="42" customFormat="1" ht="30.6" customHeight="1">
      <c r="A154" s="13">
        <v>145</v>
      </c>
      <c r="B154" s="16" t="s">
        <v>378</v>
      </c>
      <c r="C154" s="16" t="s">
        <v>380</v>
      </c>
      <c r="D154" s="12" t="s">
        <v>381</v>
      </c>
      <c r="E154" s="16" t="s">
        <v>584</v>
      </c>
      <c r="F154" s="16">
        <v>1013763164</v>
      </c>
      <c r="G154" s="14">
        <v>1362</v>
      </c>
      <c r="H154" s="82" t="s">
        <v>655</v>
      </c>
      <c r="I154" s="28">
        <v>20000</v>
      </c>
      <c r="J154" s="28">
        <v>0</v>
      </c>
      <c r="K154" s="28">
        <v>0</v>
      </c>
      <c r="L154" s="28">
        <v>0</v>
      </c>
      <c r="M154" s="28">
        <f t="shared" ref="M154:M172" si="123">I154+J154+K154+L154</f>
        <v>20000</v>
      </c>
      <c r="N154" s="17">
        <v>0</v>
      </c>
      <c r="O154" s="17">
        <v>0</v>
      </c>
      <c r="P154" s="28">
        <f t="shared" si="117"/>
        <v>0</v>
      </c>
      <c r="Q154" s="28">
        <f t="shared" si="118"/>
        <v>0</v>
      </c>
      <c r="R154" s="28">
        <f t="shared" si="119"/>
        <v>0</v>
      </c>
      <c r="S154" s="28">
        <v>0</v>
      </c>
      <c r="T154" s="28">
        <v>0</v>
      </c>
      <c r="U154" s="28">
        <v>0</v>
      </c>
      <c r="V154" s="28">
        <f t="shared" si="112"/>
        <v>0</v>
      </c>
      <c r="W154" s="28">
        <f t="shared" si="113"/>
        <v>0</v>
      </c>
      <c r="X154" s="28">
        <f t="shared" si="114"/>
        <v>0</v>
      </c>
      <c r="Y154" s="28">
        <f t="shared" si="120"/>
        <v>0</v>
      </c>
      <c r="Z154" s="28">
        <f t="shared" si="121"/>
        <v>0</v>
      </c>
      <c r="AA154" s="38">
        <v>0</v>
      </c>
      <c r="AB154" s="28">
        <v>0</v>
      </c>
      <c r="AC154" s="28">
        <v>0</v>
      </c>
      <c r="AD154" s="28">
        <f>+Y154+Z154+AA154+AB154+AC154</f>
        <v>0</v>
      </c>
      <c r="AE154" s="28">
        <f t="shared" si="122"/>
        <v>0</v>
      </c>
      <c r="AF154" s="34"/>
      <c r="AG154" s="47"/>
      <c r="AH154" s="56"/>
      <c r="AI154" s="56"/>
      <c r="AJ154" s="56"/>
      <c r="AK154" s="56"/>
      <c r="AL154" s="56"/>
      <c r="AM154" s="56"/>
      <c r="AN154" s="56"/>
      <c r="AO154" s="56"/>
      <c r="AP154" s="57"/>
    </row>
    <row r="155" spans="1:42" s="42" customFormat="1" ht="30.6" customHeight="1">
      <c r="A155" s="13">
        <v>146</v>
      </c>
      <c r="B155" s="16" t="s">
        <v>378</v>
      </c>
      <c r="C155" s="12" t="s">
        <v>781</v>
      </c>
      <c r="D155" s="23" t="s">
        <v>782</v>
      </c>
      <c r="E155" s="16" t="s">
        <v>587</v>
      </c>
      <c r="F155" s="106">
        <v>1115269600</v>
      </c>
      <c r="G155" s="85">
        <v>11809</v>
      </c>
      <c r="H155" s="144" t="s">
        <v>783</v>
      </c>
      <c r="I155" s="28">
        <v>14900</v>
      </c>
      <c r="J155" s="28">
        <v>0</v>
      </c>
      <c r="K155" s="28">
        <v>0</v>
      </c>
      <c r="L155" s="28">
        <v>0</v>
      </c>
      <c r="M155" s="28">
        <f t="shared" si="123"/>
        <v>14900</v>
      </c>
      <c r="N155" s="17">
        <v>30</v>
      </c>
      <c r="O155" s="17">
        <v>0</v>
      </c>
      <c r="P155" s="28">
        <f t="shared" si="117"/>
        <v>14900</v>
      </c>
      <c r="Q155" s="28">
        <f t="shared" si="118"/>
        <v>0</v>
      </c>
      <c r="R155" s="28">
        <f t="shared" si="119"/>
        <v>0</v>
      </c>
      <c r="S155" s="28">
        <v>0</v>
      </c>
      <c r="T155" s="28">
        <v>0</v>
      </c>
      <c r="U155" s="28">
        <v>0</v>
      </c>
      <c r="V155" s="28">
        <f t="shared" si="112"/>
        <v>14900</v>
      </c>
      <c r="W155" s="28">
        <f t="shared" si="113"/>
        <v>14900</v>
      </c>
      <c r="X155" s="28">
        <f t="shared" si="114"/>
        <v>14900</v>
      </c>
      <c r="Y155" s="28">
        <f t="shared" si="120"/>
        <v>1490</v>
      </c>
      <c r="Z155" s="28">
        <f t="shared" si="121"/>
        <v>112</v>
      </c>
      <c r="AA155" s="38">
        <v>0</v>
      </c>
      <c r="AB155" s="28">
        <v>0</v>
      </c>
      <c r="AC155" s="28">
        <v>0</v>
      </c>
      <c r="AD155" s="28">
        <f>+Y155+Z155+AA155+AB155+AC155</f>
        <v>1602</v>
      </c>
      <c r="AE155" s="28">
        <f t="shared" si="122"/>
        <v>13298</v>
      </c>
      <c r="AF155" s="52"/>
      <c r="AG155" s="47"/>
      <c r="AH155" s="56"/>
      <c r="AI155" s="56"/>
      <c r="AJ155" s="56"/>
      <c r="AK155" s="56"/>
      <c r="AL155" s="56"/>
      <c r="AM155" s="56"/>
      <c r="AN155" s="56"/>
      <c r="AO155" s="56"/>
      <c r="AP155" s="57"/>
    </row>
    <row r="156" spans="1:42" s="42" customFormat="1" ht="30.6" customHeight="1">
      <c r="A156" s="13">
        <v>147</v>
      </c>
      <c r="B156" s="128" t="s">
        <v>382</v>
      </c>
      <c r="C156" s="128" t="s">
        <v>382</v>
      </c>
      <c r="D156" s="12" t="s">
        <v>383</v>
      </c>
      <c r="E156" s="16" t="s">
        <v>581</v>
      </c>
      <c r="F156" s="128">
        <v>1114138697</v>
      </c>
      <c r="G156" s="14">
        <v>1396</v>
      </c>
      <c r="H156" s="163" t="s">
        <v>656</v>
      </c>
      <c r="I156" s="28">
        <v>18000</v>
      </c>
      <c r="J156" s="28">
        <v>0</v>
      </c>
      <c r="K156" s="28">
        <v>0</v>
      </c>
      <c r="L156" s="28">
        <v>0</v>
      </c>
      <c r="M156" s="28">
        <f t="shared" si="123"/>
        <v>18000</v>
      </c>
      <c r="N156" s="17">
        <v>25</v>
      </c>
      <c r="O156" s="17">
        <v>0</v>
      </c>
      <c r="P156" s="28">
        <f t="shared" si="117"/>
        <v>15000</v>
      </c>
      <c r="Q156" s="28">
        <f t="shared" si="118"/>
        <v>0</v>
      </c>
      <c r="R156" s="28">
        <f t="shared" si="119"/>
        <v>0</v>
      </c>
      <c r="S156" s="28">
        <v>0</v>
      </c>
      <c r="T156" s="28">
        <v>0</v>
      </c>
      <c r="U156" s="28">
        <v>0</v>
      </c>
      <c r="V156" s="28">
        <f t="shared" si="112"/>
        <v>15000</v>
      </c>
      <c r="W156" s="28">
        <f t="shared" si="113"/>
        <v>15000</v>
      </c>
      <c r="X156" s="28">
        <f t="shared" si="114"/>
        <v>15000</v>
      </c>
      <c r="Y156" s="28">
        <f t="shared" si="120"/>
        <v>1500</v>
      </c>
      <c r="Z156" s="28">
        <f t="shared" si="121"/>
        <v>113</v>
      </c>
      <c r="AA156" s="38">
        <v>0</v>
      </c>
      <c r="AB156" s="28">
        <v>0</v>
      </c>
      <c r="AC156" s="28">
        <v>0</v>
      </c>
      <c r="AD156" s="28">
        <f>+Y156+Z156+AA156+AB156+AC156</f>
        <v>1613</v>
      </c>
      <c r="AE156" s="28">
        <f t="shared" si="122"/>
        <v>13387</v>
      </c>
      <c r="AF156" s="34" t="s">
        <v>38</v>
      </c>
      <c r="AG156" s="47">
        <v>44025</v>
      </c>
      <c r="AH156" s="56"/>
      <c r="AI156" s="56"/>
      <c r="AJ156" s="56"/>
      <c r="AK156" s="56"/>
      <c r="AL156" s="56"/>
      <c r="AM156" s="56"/>
      <c r="AN156" s="56"/>
      <c r="AO156" s="56"/>
      <c r="AP156" s="57"/>
    </row>
    <row r="157" spans="1:42" s="42" customFormat="1" ht="30.6" customHeight="1">
      <c r="A157" s="13">
        <v>148</v>
      </c>
      <c r="B157" s="128" t="s">
        <v>382</v>
      </c>
      <c r="C157" s="45" t="s">
        <v>384</v>
      </c>
      <c r="D157" s="23" t="s">
        <v>385</v>
      </c>
      <c r="E157" s="16" t="s">
        <v>587</v>
      </c>
      <c r="F157" s="85">
        <v>1115302458</v>
      </c>
      <c r="G157" s="85">
        <v>11642</v>
      </c>
      <c r="H157" s="127" t="s">
        <v>657</v>
      </c>
      <c r="I157" s="28">
        <v>14900</v>
      </c>
      <c r="J157" s="28">
        <v>0</v>
      </c>
      <c r="K157" s="28">
        <v>0</v>
      </c>
      <c r="L157" s="28">
        <v>0</v>
      </c>
      <c r="M157" s="28">
        <f t="shared" si="123"/>
        <v>14900</v>
      </c>
      <c r="N157" s="17">
        <v>15</v>
      </c>
      <c r="O157" s="17">
        <v>0</v>
      </c>
      <c r="P157" s="28">
        <f t="shared" si="117"/>
        <v>7450</v>
      </c>
      <c r="Q157" s="28">
        <f t="shared" si="118"/>
        <v>0</v>
      </c>
      <c r="R157" s="28">
        <f t="shared" si="119"/>
        <v>0</v>
      </c>
      <c r="S157" s="28">
        <v>0</v>
      </c>
      <c r="T157" s="28">
        <v>0</v>
      </c>
      <c r="U157" s="28">
        <v>0</v>
      </c>
      <c r="V157" s="28">
        <f t="shared" si="112"/>
        <v>7450</v>
      </c>
      <c r="W157" s="28">
        <f t="shared" si="113"/>
        <v>7450</v>
      </c>
      <c r="X157" s="28">
        <f t="shared" si="114"/>
        <v>7450</v>
      </c>
      <c r="Y157" s="28">
        <f t="shared" si="120"/>
        <v>745</v>
      </c>
      <c r="Z157" s="28">
        <f t="shared" si="121"/>
        <v>56</v>
      </c>
      <c r="AA157" s="38">
        <v>0</v>
      </c>
      <c r="AB157" s="28">
        <v>0</v>
      </c>
      <c r="AC157" s="28">
        <v>0</v>
      </c>
      <c r="AD157" s="28">
        <f>+Y157+Z157+AA157+AB157+AC157</f>
        <v>801</v>
      </c>
      <c r="AE157" s="28">
        <f t="shared" si="122"/>
        <v>6649</v>
      </c>
      <c r="AF157" s="34" t="s">
        <v>38</v>
      </c>
      <c r="AG157" s="47">
        <v>44025</v>
      </c>
      <c r="AH157" s="56"/>
      <c r="AI157" s="56"/>
      <c r="AJ157" s="56"/>
      <c r="AK157" s="56"/>
      <c r="AL157" s="56"/>
      <c r="AM157" s="56"/>
      <c r="AN157" s="56"/>
      <c r="AO157" s="56"/>
      <c r="AP157" s="57"/>
    </row>
    <row r="158" spans="1:42" s="42" customFormat="1" ht="30.6" customHeight="1">
      <c r="A158" s="13">
        <v>149</v>
      </c>
      <c r="B158" s="128" t="s">
        <v>382</v>
      </c>
      <c r="C158" s="45" t="s">
        <v>386</v>
      </c>
      <c r="D158" s="148" t="s">
        <v>387</v>
      </c>
      <c r="E158" s="16" t="s">
        <v>587</v>
      </c>
      <c r="F158" s="85">
        <v>1115413077</v>
      </c>
      <c r="G158" s="85">
        <v>11687</v>
      </c>
      <c r="H158" s="127" t="s">
        <v>658</v>
      </c>
      <c r="I158" s="28">
        <v>14900</v>
      </c>
      <c r="J158" s="28">
        <v>0</v>
      </c>
      <c r="K158" s="28">
        <v>0</v>
      </c>
      <c r="L158" s="28">
        <v>0</v>
      </c>
      <c r="M158" s="28">
        <f t="shared" si="123"/>
        <v>14900</v>
      </c>
      <c r="N158" s="17">
        <v>25</v>
      </c>
      <c r="O158" s="17">
        <v>0</v>
      </c>
      <c r="P158" s="28">
        <f t="shared" si="117"/>
        <v>12417</v>
      </c>
      <c r="Q158" s="28">
        <f t="shared" si="118"/>
        <v>0</v>
      </c>
      <c r="R158" s="28">
        <f t="shared" si="119"/>
        <v>0</v>
      </c>
      <c r="S158" s="28">
        <v>0</v>
      </c>
      <c r="T158" s="28">
        <v>0</v>
      </c>
      <c r="U158" s="28">
        <v>0</v>
      </c>
      <c r="V158" s="28">
        <f t="shared" si="112"/>
        <v>12417</v>
      </c>
      <c r="W158" s="28">
        <f t="shared" si="113"/>
        <v>12417</v>
      </c>
      <c r="X158" s="28">
        <f t="shared" si="114"/>
        <v>12417</v>
      </c>
      <c r="Y158" s="28">
        <f t="shared" si="120"/>
        <v>1242</v>
      </c>
      <c r="Z158" s="28">
        <f t="shared" si="121"/>
        <v>94</v>
      </c>
      <c r="AA158" s="38">
        <v>0</v>
      </c>
      <c r="AB158" s="28">
        <v>0</v>
      </c>
      <c r="AC158" s="28">
        <v>0</v>
      </c>
      <c r="AD158" s="28">
        <f>+Y158+Z158+AA158+AB158+AC158</f>
        <v>1336</v>
      </c>
      <c r="AE158" s="28">
        <f t="shared" si="122"/>
        <v>11081</v>
      </c>
      <c r="AF158" s="52"/>
      <c r="AG158" s="47"/>
      <c r="AH158" s="56"/>
      <c r="AI158" s="56"/>
      <c r="AJ158" s="56"/>
      <c r="AK158" s="56"/>
      <c r="AL158" s="56"/>
      <c r="AM158" s="56"/>
      <c r="AN158" s="56"/>
      <c r="AO158" s="56"/>
      <c r="AP158" s="57"/>
    </row>
    <row r="159" spans="1:42" s="42" customFormat="1" ht="30.6" customHeight="1">
      <c r="A159" s="13">
        <v>150</v>
      </c>
      <c r="B159" s="45" t="s">
        <v>388</v>
      </c>
      <c r="C159" s="45" t="s">
        <v>388</v>
      </c>
      <c r="D159" s="105" t="s">
        <v>389</v>
      </c>
      <c r="E159" s="16" t="s">
        <v>581</v>
      </c>
      <c r="F159" s="16">
        <v>1113326653</v>
      </c>
      <c r="G159" s="29">
        <v>11515</v>
      </c>
      <c r="H159" s="33" t="s">
        <v>659</v>
      </c>
      <c r="I159" s="28">
        <v>20000</v>
      </c>
      <c r="J159" s="28">
        <v>0</v>
      </c>
      <c r="K159" s="28">
        <v>0</v>
      </c>
      <c r="L159" s="28">
        <v>0</v>
      </c>
      <c r="M159" s="28">
        <f t="shared" si="123"/>
        <v>20000</v>
      </c>
      <c r="N159" s="17">
        <v>30</v>
      </c>
      <c r="O159" s="17">
        <v>0</v>
      </c>
      <c r="P159" s="28">
        <f t="shared" si="117"/>
        <v>20000</v>
      </c>
      <c r="Q159" s="28">
        <f t="shared" si="118"/>
        <v>0</v>
      </c>
      <c r="R159" s="28">
        <f t="shared" si="119"/>
        <v>0</v>
      </c>
      <c r="S159" s="28">
        <v>0</v>
      </c>
      <c r="T159" s="28">
        <v>0</v>
      </c>
      <c r="U159" s="28">
        <v>0</v>
      </c>
      <c r="V159" s="28">
        <f t="shared" si="112"/>
        <v>20000</v>
      </c>
      <c r="W159" s="28">
        <f t="shared" si="113"/>
        <v>15000</v>
      </c>
      <c r="X159" s="28">
        <f t="shared" si="114"/>
        <v>20000</v>
      </c>
      <c r="Y159" s="28">
        <f t="shared" si="120"/>
        <v>1500</v>
      </c>
      <c r="Z159" s="28">
        <f t="shared" si="121"/>
        <v>150</v>
      </c>
      <c r="AA159" s="38">
        <v>0</v>
      </c>
      <c r="AB159" s="28">
        <v>0</v>
      </c>
      <c r="AC159" s="28">
        <v>0</v>
      </c>
      <c r="AD159" s="28">
        <f t="shared" ref="AD159:AD181" si="124">+Y159+Z159+AA159+AB159+AC159</f>
        <v>1650</v>
      </c>
      <c r="AE159" s="28">
        <f t="shared" si="122"/>
        <v>18350</v>
      </c>
      <c r="AF159" s="34" t="s">
        <v>38</v>
      </c>
      <c r="AG159" s="47">
        <v>44024</v>
      </c>
      <c r="AH159" s="58"/>
      <c r="AI159" s="56"/>
      <c r="AJ159" s="56"/>
      <c r="AK159" s="56"/>
      <c r="AL159" s="59"/>
      <c r="AM159" s="56"/>
      <c r="AN159" s="56"/>
      <c r="AO159" s="56"/>
      <c r="AP159" s="57"/>
    </row>
    <row r="160" spans="1:42" s="42" customFormat="1" ht="30.6" customHeight="1">
      <c r="A160" s="13">
        <v>151</v>
      </c>
      <c r="B160" s="45" t="s">
        <v>388</v>
      </c>
      <c r="C160" s="46" t="s">
        <v>354</v>
      </c>
      <c r="D160" s="61" t="s">
        <v>390</v>
      </c>
      <c r="E160" s="16" t="s">
        <v>587</v>
      </c>
      <c r="F160" s="78">
        <v>1115283577</v>
      </c>
      <c r="G160" s="78">
        <v>11632</v>
      </c>
      <c r="H160" s="127" t="s">
        <v>660</v>
      </c>
      <c r="I160" s="28">
        <v>14900</v>
      </c>
      <c r="J160" s="28">
        <v>0</v>
      </c>
      <c r="K160" s="28">
        <v>0</v>
      </c>
      <c r="L160" s="28">
        <v>0</v>
      </c>
      <c r="M160" s="28">
        <f t="shared" si="123"/>
        <v>14900</v>
      </c>
      <c r="N160" s="17">
        <v>29</v>
      </c>
      <c r="O160" s="17">
        <v>0</v>
      </c>
      <c r="P160" s="28">
        <f t="shared" si="117"/>
        <v>14403</v>
      </c>
      <c r="Q160" s="28">
        <f t="shared" si="118"/>
        <v>0</v>
      </c>
      <c r="R160" s="28">
        <f t="shared" si="119"/>
        <v>0</v>
      </c>
      <c r="S160" s="28">
        <v>0</v>
      </c>
      <c r="T160" s="28">
        <v>0</v>
      </c>
      <c r="U160" s="28">
        <v>0</v>
      </c>
      <c r="V160" s="28">
        <f t="shared" si="112"/>
        <v>14403</v>
      </c>
      <c r="W160" s="28">
        <f t="shared" si="113"/>
        <v>14403</v>
      </c>
      <c r="X160" s="28">
        <f t="shared" si="114"/>
        <v>14403</v>
      </c>
      <c r="Y160" s="28">
        <f t="shared" si="120"/>
        <v>1440</v>
      </c>
      <c r="Z160" s="28">
        <f t="shared" si="121"/>
        <v>109</v>
      </c>
      <c r="AA160" s="38">
        <v>0</v>
      </c>
      <c r="AB160" s="28">
        <v>0</v>
      </c>
      <c r="AC160" s="28">
        <v>0</v>
      </c>
      <c r="AD160" s="28">
        <f t="shared" si="124"/>
        <v>1549</v>
      </c>
      <c r="AE160" s="28">
        <f t="shared" si="122"/>
        <v>12854</v>
      </c>
      <c r="AF160" s="34" t="s">
        <v>38</v>
      </c>
      <c r="AG160" s="47">
        <v>44024</v>
      </c>
      <c r="AH160" s="58"/>
      <c r="AI160" s="56"/>
      <c r="AJ160" s="56"/>
      <c r="AK160" s="56"/>
      <c r="AL160" s="59"/>
      <c r="AM160" s="56"/>
      <c r="AN160" s="56"/>
      <c r="AO160" s="56"/>
      <c r="AP160" s="57"/>
    </row>
    <row r="161" spans="1:42" s="42" customFormat="1" ht="30.6" customHeight="1">
      <c r="A161" s="13">
        <v>152</v>
      </c>
      <c r="B161" s="45" t="s">
        <v>388</v>
      </c>
      <c r="C161" s="23" t="s">
        <v>391</v>
      </c>
      <c r="D161" s="23" t="s">
        <v>392</v>
      </c>
      <c r="E161" s="16" t="s">
        <v>587</v>
      </c>
      <c r="F161" s="106">
        <v>1115514874</v>
      </c>
      <c r="G161" s="78">
        <v>11799</v>
      </c>
      <c r="H161" s="144" t="s">
        <v>661</v>
      </c>
      <c r="I161" s="28">
        <v>14900</v>
      </c>
      <c r="J161" s="28">
        <v>0</v>
      </c>
      <c r="K161" s="28">
        <v>0</v>
      </c>
      <c r="L161" s="28">
        <v>0</v>
      </c>
      <c r="M161" s="28">
        <f t="shared" si="123"/>
        <v>14900</v>
      </c>
      <c r="N161" s="17">
        <v>23</v>
      </c>
      <c r="O161" s="17">
        <v>0</v>
      </c>
      <c r="P161" s="28">
        <f t="shared" si="117"/>
        <v>11423</v>
      </c>
      <c r="Q161" s="28">
        <f t="shared" si="118"/>
        <v>0</v>
      </c>
      <c r="R161" s="28">
        <f t="shared" si="119"/>
        <v>0</v>
      </c>
      <c r="S161" s="28">
        <v>0</v>
      </c>
      <c r="T161" s="28">
        <v>0</v>
      </c>
      <c r="U161" s="28">
        <v>0</v>
      </c>
      <c r="V161" s="28">
        <f t="shared" si="112"/>
        <v>11423</v>
      </c>
      <c r="W161" s="28">
        <f t="shared" si="113"/>
        <v>11423</v>
      </c>
      <c r="X161" s="28">
        <f t="shared" si="114"/>
        <v>11423</v>
      </c>
      <c r="Y161" s="28">
        <f t="shared" si="120"/>
        <v>1142</v>
      </c>
      <c r="Z161" s="28">
        <f t="shared" si="121"/>
        <v>86</v>
      </c>
      <c r="AA161" s="38">
        <v>0</v>
      </c>
      <c r="AB161" s="28">
        <v>0</v>
      </c>
      <c r="AC161" s="28">
        <v>0</v>
      </c>
      <c r="AD161" s="28">
        <f t="shared" si="124"/>
        <v>1228</v>
      </c>
      <c r="AE161" s="28">
        <f t="shared" si="122"/>
        <v>10195</v>
      </c>
      <c r="AF161" s="34" t="s">
        <v>38</v>
      </c>
      <c r="AG161" s="47">
        <v>44024</v>
      </c>
      <c r="AH161" s="58"/>
      <c r="AI161" s="56"/>
      <c r="AJ161" s="56"/>
      <c r="AK161" s="56"/>
      <c r="AL161" s="59"/>
      <c r="AM161" s="56"/>
      <c r="AN161" s="56"/>
      <c r="AO161" s="56"/>
      <c r="AP161" s="57"/>
    </row>
    <row r="162" spans="1:42" s="42" customFormat="1" ht="30.6" customHeight="1">
      <c r="A162" s="13">
        <v>153</v>
      </c>
      <c r="B162" s="45" t="s">
        <v>393</v>
      </c>
      <c r="C162" s="45" t="s">
        <v>393</v>
      </c>
      <c r="D162" s="23" t="s">
        <v>394</v>
      </c>
      <c r="E162" s="16" t="s">
        <v>581</v>
      </c>
      <c r="F162" s="17">
        <v>1113326652</v>
      </c>
      <c r="G162" s="18">
        <v>621</v>
      </c>
      <c r="H162" s="163" t="s">
        <v>662</v>
      </c>
      <c r="I162" s="28">
        <v>20000</v>
      </c>
      <c r="J162" s="28">
        <v>0</v>
      </c>
      <c r="K162" s="28">
        <v>0</v>
      </c>
      <c r="L162" s="28">
        <v>0</v>
      </c>
      <c r="M162" s="28">
        <f t="shared" si="123"/>
        <v>20000</v>
      </c>
      <c r="N162" s="17">
        <v>30</v>
      </c>
      <c r="O162" s="17">
        <v>0</v>
      </c>
      <c r="P162" s="28">
        <f t="shared" si="117"/>
        <v>20000</v>
      </c>
      <c r="Q162" s="28">
        <f t="shared" si="118"/>
        <v>0</v>
      </c>
      <c r="R162" s="28">
        <f t="shared" si="119"/>
        <v>0</v>
      </c>
      <c r="S162" s="28">
        <v>0</v>
      </c>
      <c r="T162" s="28">
        <v>0</v>
      </c>
      <c r="U162" s="28">
        <v>0</v>
      </c>
      <c r="V162" s="28">
        <f t="shared" si="112"/>
        <v>20000</v>
      </c>
      <c r="W162" s="28">
        <f t="shared" si="113"/>
        <v>15000</v>
      </c>
      <c r="X162" s="28">
        <f t="shared" si="114"/>
        <v>20000</v>
      </c>
      <c r="Y162" s="28">
        <f t="shared" si="120"/>
        <v>1500</v>
      </c>
      <c r="Z162" s="28">
        <f t="shared" si="121"/>
        <v>150</v>
      </c>
      <c r="AA162" s="38">
        <v>0</v>
      </c>
      <c r="AB162" s="28">
        <v>0</v>
      </c>
      <c r="AC162" s="28">
        <v>0</v>
      </c>
      <c r="AD162" s="28">
        <f t="shared" si="124"/>
        <v>1650</v>
      </c>
      <c r="AE162" s="28">
        <f t="shared" si="122"/>
        <v>18350</v>
      </c>
      <c r="AF162" s="34" t="s">
        <v>38</v>
      </c>
      <c r="AG162" s="47">
        <v>44014</v>
      </c>
    </row>
    <row r="163" spans="1:42" s="42" customFormat="1" ht="30.6" customHeight="1">
      <c r="A163" s="13">
        <v>154</v>
      </c>
      <c r="B163" s="45" t="s">
        <v>393</v>
      </c>
      <c r="C163" s="16" t="s">
        <v>395</v>
      </c>
      <c r="D163" s="23" t="s">
        <v>396</v>
      </c>
      <c r="E163" s="16" t="s">
        <v>584</v>
      </c>
      <c r="F163" s="18">
        <v>1107030888</v>
      </c>
      <c r="G163" s="18">
        <v>476</v>
      </c>
      <c r="H163" s="163" t="s">
        <v>663</v>
      </c>
      <c r="I163" s="28">
        <v>16400</v>
      </c>
      <c r="J163" s="28">
        <v>0</v>
      </c>
      <c r="K163" s="28">
        <v>0</v>
      </c>
      <c r="L163" s="28">
        <v>0</v>
      </c>
      <c r="M163" s="28">
        <f t="shared" si="123"/>
        <v>16400</v>
      </c>
      <c r="N163" s="17">
        <v>30</v>
      </c>
      <c r="O163" s="17">
        <v>0</v>
      </c>
      <c r="P163" s="28">
        <f t="shared" si="117"/>
        <v>16400</v>
      </c>
      <c r="Q163" s="28">
        <f t="shared" si="118"/>
        <v>0</v>
      </c>
      <c r="R163" s="28">
        <f t="shared" si="119"/>
        <v>0</v>
      </c>
      <c r="S163" s="28">
        <v>0</v>
      </c>
      <c r="T163" s="28">
        <v>0</v>
      </c>
      <c r="U163" s="28">
        <v>0</v>
      </c>
      <c r="V163" s="28">
        <f t="shared" si="112"/>
        <v>16400</v>
      </c>
      <c r="W163" s="28">
        <f t="shared" si="113"/>
        <v>15000</v>
      </c>
      <c r="X163" s="28">
        <f t="shared" si="114"/>
        <v>16400</v>
      </c>
      <c r="Y163" s="28">
        <f t="shared" si="120"/>
        <v>1500</v>
      </c>
      <c r="Z163" s="28">
        <f t="shared" si="121"/>
        <v>123</v>
      </c>
      <c r="AA163" s="38">
        <v>0</v>
      </c>
      <c r="AB163" s="28">
        <v>0</v>
      </c>
      <c r="AC163" s="28">
        <v>0</v>
      </c>
      <c r="AD163" s="28">
        <f t="shared" si="124"/>
        <v>1623</v>
      </c>
      <c r="AE163" s="28">
        <f t="shared" si="122"/>
        <v>14777</v>
      </c>
      <c r="AF163" s="34" t="s">
        <v>38</v>
      </c>
      <c r="AG163" s="47">
        <v>44014</v>
      </c>
      <c r="AH163" s="56"/>
      <c r="AI163" s="56"/>
      <c r="AJ163" s="56"/>
      <c r="AK163" s="56"/>
      <c r="AL163" s="57"/>
    </row>
    <row r="164" spans="1:42" s="42" customFormat="1" ht="30.6" customHeight="1">
      <c r="A164" s="13">
        <v>155</v>
      </c>
      <c r="B164" s="45" t="s">
        <v>393</v>
      </c>
      <c r="C164" s="45" t="s">
        <v>397</v>
      </c>
      <c r="D164" s="23" t="s">
        <v>398</v>
      </c>
      <c r="E164" s="16" t="s">
        <v>584</v>
      </c>
      <c r="F164" s="17">
        <v>1112389701</v>
      </c>
      <c r="G164" s="18">
        <v>1043</v>
      </c>
      <c r="H164" s="163" t="s">
        <v>664</v>
      </c>
      <c r="I164" s="28">
        <v>16400</v>
      </c>
      <c r="J164" s="28">
        <v>0</v>
      </c>
      <c r="K164" s="28">
        <v>0</v>
      </c>
      <c r="L164" s="28">
        <v>0</v>
      </c>
      <c r="M164" s="28">
        <f>I164+J164+K164+L164</f>
        <v>16400</v>
      </c>
      <c r="N164" s="17">
        <v>30</v>
      </c>
      <c r="O164" s="17">
        <v>0</v>
      </c>
      <c r="P164" s="28">
        <f t="shared" si="117"/>
        <v>16400</v>
      </c>
      <c r="Q164" s="28">
        <f t="shared" si="118"/>
        <v>0</v>
      </c>
      <c r="R164" s="28">
        <f t="shared" si="119"/>
        <v>0</v>
      </c>
      <c r="S164" s="28">
        <v>0</v>
      </c>
      <c r="T164" s="28">
        <v>0</v>
      </c>
      <c r="U164" s="28">
        <v>0</v>
      </c>
      <c r="V164" s="28">
        <f>P164+Q164+R164+S164+T164+U164</f>
        <v>16400</v>
      </c>
      <c r="W164" s="28">
        <f>IF(P164&gt;15000,15000,P164)</f>
        <v>15000</v>
      </c>
      <c r="X164" s="28">
        <f>V164</f>
        <v>16400</v>
      </c>
      <c r="Y164" s="28">
        <f t="shared" si="120"/>
        <v>1500</v>
      </c>
      <c r="Z164" s="28">
        <f>CEILING(X164*0.75%,1)</f>
        <v>123</v>
      </c>
      <c r="AA164" s="38">
        <v>0</v>
      </c>
      <c r="AB164" s="28">
        <v>0</v>
      </c>
      <c r="AC164" s="28">
        <v>0</v>
      </c>
      <c r="AD164" s="28">
        <f>+Y164+Z164+AA164+AB164+AC164</f>
        <v>1623</v>
      </c>
      <c r="AE164" s="28">
        <f>V164-AD164</f>
        <v>14777</v>
      </c>
      <c r="AF164" s="34" t="s">
        <v>38</v>
      </c>
      <c r="AG164" s="47">
        <v>44021</v>
      </c>
      <c r="AH164" s="56"/>
      <c r="AI164" s="56"/>
      <c r="AJ164" s="56"/>
      <c r="AK164" s="56"/>
      <c r="AL164" s="57"/>
    </row>
    <row r="165" spans="1:42" s="42" customFormat="1" ht="30.6" customHeight="1">
      <c r="A165" s="13">
        <v>156</v>
      </c>
      <c r="B165" s="45" t="s">
        <v>393</v>
      </c>
      <c r="C165" s="12" t="s">
        <v>401</v>
      </c>
      <c r="D165" s="12" t="s">
        <v>402</v>
      </c>
      <c r="E165" s="16" t="s">
        <v>584</v>
      </c>
      <c r="F165" s="13">
        <v>1114572184</v>
      </c>
      <c r="G165" s="14">
        <v>1283</v>
      </c>
      <c r="H165" s="163" t="s">
        <v>666</v>
      </c>
      <c r="I165" s="28">
        <v>16400</v>
      </c>
      <c r="J165" s="28">
        <v>0</v>
      </c>
      <c r="K165" s="28">
        <v>0</v>
      </c>
      <c r="L165" s="28">
        <v>0</v>
      </c>
      <c r="M165" s="28">
        <f t="shared" si="123"/>
        <v>16400</v>
      </c>
      <c r="N165" s="17">
        <v>30</v>
      </c>
      <c r="O165" s="17">
        <v>0</v>
      </c>
      <c r="P165" s="28">
        <f t="shared" si="117"/>
        <v>16400</v>
      </c>
      <c r="Q165" s="28">
        <f t="shared" si="118"/>
        <v>0</v>
      </c>
      <c r="R165" s="28">
        <f t="shared" si="119"/>
        <v>0</v>
      </c>
      <c r="S165" s="28">
        <v>0</v>
      </c>
      <c r="T165" s="28">
        <v>0</v>
      </c>
      <c r="U165" s="28">
        <v>0</v>
      </c>
      <c r="V165" s="28">
        <f t="shared" si="112"/>
        <v>16400</v>
      </c>
      <c r="W165" s="28">
        <f t="shared" si="113"/>
        <v>15000</v>
      </c>
      <c r="X165" s="28">
        <f t="shared" si="114"/>
        <v>16400</v>
      </c>
      <c r="Y165" s="28">
        <f t="shared" si="120"/>
        <v>1500</v>
      </c>
      <c r="Z165" s="28">
        <f t="shared" si="121"/>
        <v>123</v>
      </c>
      <c r="AA165" s="38">
        <v>0</v>
      </c>
      <c r="AB165" s="28">
        <v>0</v>
      </c>
      <c r="AC165" s="28">
        <v>0</v>
      </c>
      <c r="AD165" s="28">
        <f t="shared" si="124"/>
        <v>1623</v>
      </c>
      <c r="AE165" s="28">
        <f t="shared" si="122"/>
        <v>14777</v>
      </c>
      <c r="AF165" s="34" t="s">
        <v>38</v>
      </c>
      <c r="AG165" s="47">
        <v>44021</v>
      </c>
      <c r="AH165" s="56"/>
      <c r="AI165" s="56"/>
      <c r="AJ165" s="56"/>
      <c r="AK165" s="56"/>
      <c r="AL165" s="59"/>
      <c r="AM165" s="56"/>
      <c r="AN165" s="56"/>
      <c r="AO165" s="56"/>
      <c r="AP165" s="57"/>
    </row>
    <row r="166" spans="1:42" s="42" customFormat="1" ht="30.6" customHeight="1">
      <c r="A166" s="13">
        <v>157</v>
      </c>
      <c r="B166" s="45" t="s">
        <v>393</v>
      </c>
      <c r="C166" s="12" t="s">
        <v>403</v>
      </c>
      <c r="D166" s="12" t="s">
        <v>404</v>
      </c>
      <c r="E166" s="16" t="s">
        <v>584</v>
      </c>
      <c r="F166" s="13">
        <v>1114594176</v>
      </c>
      <c r="G166" s="14">
        <v>1284</v>
      </c>
      <c r="H166" s="163" t="s">
        <v>667</v>
      </c>
      <c r="I166" s="28">
        <v>16400</v>
      </c>
      <c r="J166" s="28">
        <v>0</v>
      </c>
      <c r="K166" s="28">
        <v>0</v>
      </c>
      <c r="L166" s="28">
        <v>0</v>
      </c>
      <c r="M166" s="28">
        <f t="shared" si="123"/>
        <v>16400</v>
      </c>
      <c r="N166" s="17">
        <v>30</v>
      </c>
      <c r="O166" s="17">
        <v>0</v>
      </c>
      <c r="P166" s="28">
        <f t="shared" si="117"/>
        <v>16400</v>
      </c>
      <c r="Q166" s="28">
        <f t="shared" si="118"/>
        <v>0</v>
      </c>
      <c r="R166" s="28">
        <f t="shared" si="119"/>
        <v>0</v>
      </c>
      <c r="S166" s="28">
        <v>0</v>
      </c>
      <c r="T166" s="28">
        <v>0</v>
      </c>
      <c r="U166" s="28">
        <v>0</v>
      </c>
      <c r="V166" s="28">
        <f t="shared" si="112"/>
        <v>16400</v>
      </c>
      <c r="W166" s="28">
        <f t="shared" si="113"/>
        <v>15000</v>
      </c>
      <c r="X166" s="28">
        <f t="shared" si="114"/>
        <v>16400</v>
      </c>
      <c r="Y166" s="28">
        <f t="shared" si="120"/>
        <v>1500</v>
      </c>
      <c r="Z166" s="28">
        <f t="shared" si="121"/>
        <v>123</v>
      </c>
      <c r="AA166" s="38">
        <v>0</v>
      </c>
      <c r="AB166" s="28">
        <v>0</v>
      </c>
      <c r="AC166" s="28">
        <v>0</v>
      </c>
      <c r="AD166" s="28">
        <f t="shared" si="124"/>
        <v>1623</v>
      </c>
      <c r="AE166" s="28">
        <f t="shared" si="122"/>
        <v>14777</v>
      </c>
      <c r="AF166" s="34" t="s">
        <v>38</v>
      </c>
      <c r="AG166" s="47">
        <v>44021</v>
      </c>
      <c r="AH166" s="56"/>
      <c r="AI166" s="56"/>
      <c r="AJ166" s="56"/>
      <c r="AK166" s="56"/>
      <c r="AL166" s="59"/>
      <c r="AM166" s="56"/>
      <c r="AN166" s="56"/>
      <c r="AO166" s="56"/>
      <c r="AP166" s="57"/>
    </row>
    <row r="167" spans="1:42" s="42" customFormat="1" ht="30.6" customHeight="1">
      <c r="A167" s="13">
        <v>158</v>
      </c>
      <c r="B167" s="45" t="s">
        <v>393</v>
      </c>
      <c r="C167" s="134" t="s">
        <v>405</v>
      </c>
      <c r="D167" s="12" t="s">
        <v>406</v>
      </c>
      <c r="E167" s="16" t="s">
        <v>584</v>
      </c>
      <c r="F167" s="128">
        <v>1114697517</v>
      </c>
      <c r="G167" s="14">
        <v>1320</v>
      </c>
      <c r="H167" s="163" t="s">
        <v>668</v>
      </c>
      <c r="I167" s="28">
        <v>16400</v>
      </c>
      <c r="J167" s="28">
        <v>0</v>
      </c>
      <c r="K167" s="28">
        <v>0</v>
      </c>
      <c r="L167" s="28">
        <v>0</v>
      </c>
      <c r="M167" s="28">
        <f t="shared" si="123"/>
        <v>16400</v>
      </c>
      <c r="N167" s="17">
        <v>30</v>
      </c>
      <c r="O167" s="17">
        <v>0</v>
      </c>
      <c r="P167" s="28">
        <f t="shared" si="117"/>
        <v>16400</v>
      </c>
      <c r="Q167" s="28">
        <f t="shared" si="118"/>
        <v>0</v>
      </c>
      <c r="R167" s="28">
        <f t="shared" si="119"/>
        <v>0</v>
      </c>
      <c r="S167" s="28">
        <v>0</v>
      </c>
      <c r="T167" s="28">
        <v>0</v>
      </c>
      <c r="U167" s="28">
        <v>0</v>
      </c>
      <c r="V167" s="28">
        <f t="shared" si="112"/>
        <v>16400</v>
      </c>
      <c r="W167" s="28">
        <f t="shared" si="113"/>
        <v>15000</v>
      </c>
      <c r="X167" s="28">
        <f t="shared" si="114"/>
        <v>16400</v>
      </c>
      <c r="Y167" s="28">
        <f t="shared" si="120"/>
        <v>1500</v>
      </c>
      <c r="Z167" s="28">
        <f t="shared" si="121"/>
        <v>123</v>
      </c>
      <c r="AA167" s="38">
        <v>0</v>
      </c>
      <c r="AB167" s="28">
        <v>0</v>
      </c>
      <c r="AC167" s="28">
        <v>0</v>
      </c>
      <c r="AD167" s="28">
        <f t="shared" si="124"/>
        <v>1623</v>
      </c>
      <c r="AE167" s="28">
        <f t="shared" si="122"/>
        <v>14777</v>
      </c>
      <c r="AF167" s="34" t="s">
        <v>38</v>
      </c>
      <c r="AG167" s="47">
        <v>44021</v>
      </c>
      <c r="AH167" s="56"/>
      <c r="AI167" s="56"/>
      <c r="AJ167" s="56"/>
      <c r="AK167" s="56"/>
      <c r="AL167" s="56"/>
      <c r="AM167" s="56"/>
      <c r="AN167" s="56"/>
      <c r="AO167" s="56"/>
      <c r="AP167" s="57"/>
    </row>
    <row r="168" spans="1:42" s="42" customFormat="1" ht="30.6" customHeight="1">
      <c r="A168" s="13">
        <v>159</v>
      </c>
      <c r="B168" s="45" t="s">
        <v>393</v>
      </c>
      <c r="C168" s="16" t="s">
        <v>407</v>
      </c>
      <c r="D168" s="12" t="s">
        <v>186</v>
      </c>
      <c r="E168" s="16" t="s">
        <v>587</v>
      </c>
      <c r="F168" s="13">
        <v>1114050021</v>
      </c>
      <c r="G168" s="14">
        <v>1373</v>
      </c>
      <c r="H168" s="163" t="s">
        <v>669</v>
      </c>
      <c r="I168" s="28">
        <v>14900</v>
      </c>
      <c r="J168" s="28">
        <v>0</v>
      </c>
      <c r="K168" s="28">
        <v>0</v>
      </c>
      <c r="L168" s="28">
        <v>0</v>
      </c>
      <c r="M168" s="28">
        <f t="shared" si="123"/>
        <v>14900</v>
      </c>
      <c r="N168" s="17">
        <v>0</v>
      </c>
      <c r="O168" s="17">
        <v>0</v>
      </c>
      <c r="P168" s="28">
        <f t="shared" si="117"/>
        <v>0</v>
      </c>
      <c r="Q168" s="28">
        <f t="shared" si="118"/>
        <v>0</v>
      </c>
      <c r="R168" s="28">
        <f t="shared" si="119"/>
        <v>0</v>
      </c>
      <c r="S168" s="28">
        <v>0</v>
      </c>
      <c r="T168" s="28">
        <v>0</v>
      </c>
      <c r="U168" s="28">
        <v>0</v>
      </c>
      <c r="V168" s="28">
        <f t="shared" si="112"/>
        <v>0</v>
      </c>
      <c r="W168" s="28">
        <f t="shared" si="113"/>
        <v>0</v>
      </c>
      <c r="X168" s="28">
        <f t="shared" si="114"/>
        <v>0</v>
      </c>
      <c r="Y168" s="28">
        <f t="shared" si="120"/>
        <v>0</v>
      </c>
      <c r="Z168" s="28">
        <f t="shared" si="121"/>
        <v>0</v>
      </c>
      <c r="AA168" s="38">
        <v>0</v>
      </c>
      <c r="AB168" s="28">
        <v>0</v>
      </c>
      <c r="AC168" s="28">
        <v>0</v>
      </c>
      <c r="AD168" s="28">
        <f t="shared" si="124"/>
        <v>0</v>
      </c>
      <c r="AE168" s="28">
        <f t="shared" si="122"/>
        <v>0</v>
      </c>
      <c r="AF168" s="34"/>
      <c r="AG168" s="47"/>
      <c r="AH168" s="56"/>
      <c r="AI168" s="56"/>
      <c r="AJ168" s="56"/>
      <c r="AK168" s="56"/>
      <c r="AL168" s="56"/>
      <c r="AM168" s="56"/>
      <c r="AN168" s="56"/>
      <c r="AO168" s="56"/>
      <c r="AP168" s="57"/>
    </row>
    <row r="169" spans="1:42" s="42" customFormat="1" ht="30.6" customHeight="1">
      <c r="A169" s="13">
        <v>160</v>
      </c>
      <c r="B169" s="45" t="s">
        <v>393</v>
      </c>
      <c r="C169" s="16" t="s">
        <v>408</v>
      </c>
      <c r="D169" s="12" t="s">
        <v>409</v>
      </c>
      <c r="E169" s="16" t="s">
        <v>587</v>
      </c>
      <c r="F169" s="13">
        <v>1114782875</v>
      </c>
      <c r="G169" s="14">
        <v>1375</v>
      </c>
      <c r="H169" s="163" t="s">
        <v>670</v>
      </c>
      <c r="I169" s="28">
        <v>14900</v>
      </c>
      <c r="J169" s="28">
        <v>0</v>
      </c>
      <c r="K169" s="28">
        <v>0</v>
      </c>
      <c r="L169" s="28">
        <v>0</v>
      </c>
      <c r="M169" s="28">
        <f>I169+J169+K169+L169</f>
        <v>14900</v>
      </c>
      <c r="N169" s="17">
        <v>30</v>
      </c>
      <c r="O169" s="17">
        <v>0</v>
      </c>
      <c r="P169" s="28">
        <f t="shared" si="117"/>
        <v>14900</v>
      </c>
      <c r="Q169" s="28">
        <f t="shared" si="118"/>
        <v>0</v>
      </c>
      <c r="R169" s="28">
        <f t="shared" si="119"/>
        <v>0</v>
      </c>
      <c r="S169" s="28">
        <v>0</v>
      </c>
      <c r="T169" s="28">
        <v>0</v>
      </c>
      <c r="U169" s="28">
        <v>0</v>
      </c>
      <c r="V169" s="28">
        <f>P169+Q169+R169+S169+T169+U169</f>
        <v>14900</v>
      </c>
      <c r="W169" s="28">
        <f>IF(P169&gt;15000,15000,P169)</f>
        <v>14900</v>
      </c>
      <c r="X169" s="28">
        <f>V169</f>
        <v>14900</v>
      </c>
      <c r="Y169" s="28">
        <f t="shared" si="120"/>
        <v>1490</v>
      </c>
      <c r="Z169" s="28">
        <f>CEILING(X169*0.75%,1)</f>
        <v>112</v>
      </c>
      <c r="AA169" s="38">
        <v>0</v>
      </c>
      <c r="AB169" s="28">
        <v>0</v>
      </c>
      <c r="AC169" s="28">
        <v>0</v>
      </c>
      <c r="AD169" s="28">
        <f>+Y169+Z169+AA169+AB169+AC169</f>
        <v>1602</v>
      </c>
      <c r="AE169" s="28">
        <f>V169-AD169</f>
        <v>13298</v>
      </c>
      <c r="AF169" s="34" t="s">
        <v>38</v>
      </c>
      <c r="AG169" s="47">
        <v>44014</v>
      </c>
      <c r="AH169" s="56"/>
      <c r="AI169" s="56"/>
      <c r="AJ169" s="56"/>
      <c r="AK169" s="56"/>
      <c r="AL169" s="56"/>
      <c r="AM169" s="56"/>
      <c r="AN169" s="56"/>
      <c r="AO169" s="56"/>
      <c r="AP169" s="57"/>
    </row>
    <row r="170" spans="1:42" s="42" customFormat="1" ht="30.6" customHeight="1">
      <c r="A170" s="13">
        <v>161</v>
      </c>
      <c r="B170" s="45" t="s">
        <v>393</v>
      </c>
      <c r="C170" s="45" t="s">
        <v>397</v>
      </c>
      <c r="D170" s="23" t="s">
        <v>410</v>
      </c>
      <c r="E170" s="231" t="s">
        <v>587</v>
      </c>
      <c r="F170" s="16">
        <v>1114180377</v>
      </c>
      <c r="G170" s="14">
        <v>11509</v>
      </c>
      <c r="H170" s="33" t="s">
        <v>671</v>
      </c>
      <c r="I170" s="28">
        <v>16400</v>
      </c>
      <c r="J170" s="28">
        <v>0</v>
      </c>
      <c r="K170" s="28">
        <v>0</v>
      </c>
      <c r="L170" s="28">
        <v>0</v>
      </c>
      <c r="M170" s="28">
        <f t="shared" si="123"/>
        <v>16400</v>
      </c>
      <c r="N170" s="17">
        <v>30</v>
      </c>
      <c r="O170" s="17">
        <v>0</v>
      </c>
      <c r="P170" s="28">
        <f t="shared" si="117"/>
        <v>16400</v>
      </c>
      <c r="Q170" s="28">
        <f t="shared" si="118"/>
        <v>0</v>
      </c>
      <c r="R170" s="28">
        <f t="shared" si="119"/>
        <v>0</v>
      </c>
      <c r="S170" s="28">
        <v>0</v>
      </c>
      <c r="T170" s="28">
        <v>0</v>
      </c>
      <c r="U170" s="28">
        <v>0</v>
      </c>
      <c r="V170" s="28">
        <f t="shared" si="112"/>
        <v>16400</v>
      </c>
      <c r="W170" s="28">
        <f t="shared" si="113"/>
        <v>15000</v>
      </c>
      <c r="X170" s="28">
        <f t="shared" si="114"/>
        <v>16400</v>
      </c>
      <c r="Y170" s="28">
        <f t="shared" si="120"/>
        <v>1500</v>
      </c>
      <c r="Z170" s="28">
        <f t="shared" si="121"/>
        <v>123</v>
      </c>
      <c r="AA170" s="38">
        <v>0</v>
      </c>
      <c r="AB170" s="28">
        <v>0</v>
      </c>
      <c r="AC170" s="28">
        <v>0</v>
      </c>
      <c r="AD170" s="28">
        <f t="shared" si="124"/>
        <v>1623</v>
      </c>
      <c r="AE170" s="28">
        <f t="shared" si="122"/>
        <v>14777</v>
      </c>
      <c r="AF170" s="34" t="s">
        <v>38</v>
      </c>
      <c r="AG170" s="47">
        <v>44021</v>
      </c>
      <c r="AH170" s="56"/>
      <c r="AI170" s="64"/>
      <c r="AJ170" s="64"/>
      <c r="AK170" s="64"/>
      <c r="AL170" s="64"/>
    </row>
    <row r="171" spans="1:42" s="42" customFormat="1" ht="30.6" customHeight="1">
      <c r="A171" s="13">
        <v>162</v>
      </c>
      <c r="B171" s="45" t="s">
        <v>393</v>
      </c>
      <c r="C171" s="45" t="s">
        <v>411</v>
      </c>
      <c r="D171" s="23" t="s">
        <v>412</v>
      </c>
      <c r="E171" s="16" t="s">
        <v>587</v>
      </c>
      <c r="F171" s="178">
        <v>1115185143</v>
      </c>
      <c r="G171" s="14">
        <v>11575</v>
      </c>
      <c r="H171" s="161" t="s">
        <v>672</v>
      </c>
      <c r="I171" s="28">
        <v>14900</v>
      </c>
      <c r="J171" s="28">
        <v>0</v>
      </c>
      <c r="K171" s="28">
        <v>0</v>
      </c>
      <c r="L171" s="28">
        <v>0</v>
      </c>
      <c r="M171" s="28">
        <f t="shared" si="123"/>
        <v>14900</v>
      </c>
      <c r="N171" s="17">
        <v>30</v>
      </c>
      <c r="O171" s="17">
        <v>0</v>
      </c>
      <c r="P171" s="28">
        <f t="shared" si="117"/>
        <v>14900</v>
      </c>
      <c r="Q171" s="28">
        <f t="shared" si="118"/>
        <v>0</v>
      </c>
      <c r="R171" s="28">
        <f t="shared" si="119"/>
        <v>0</v>
      </c>
      <c r="S171" s="28">
        <v>0</v>
      </c>
      <c r="T171" s="28">
        <v>0</v>
      </c>
      <c r="U171" s="28">
        <v>0</v>
      </c>
      <c r="V171" s="28">
        <f t="shared" si="112"/>
        <v>14900</v>
      </c>
      <c r="W171" s="28">
        <f t="shared" si="113"/>
        <v>14900</v>
      </c>
      <c r="X171" s="28">
        <f t="shared" si="114"/>
        <v>14900</v>
      </c>
      <c r="Y171" s="28">
        <f t="shared" si="120"/>
        <v>1490</v>
      </c>
      <c r="Z171" s="28">
        <f t="shared" si="121"/>
        <v>112</v>
      </c>
      <c r="AA171" s="38">
        <v>0</v>
      </c>
      <c r="AB171" s="28">
        <v>0</v>
      </c>
      <c r="AC171" s="28">
        <v>0</v>
      </c>
      <c r="AD171" s="28">
        <f t="shared" si="124"/>
        <v>1602</v>
      </c>
      <c r="AE171" s="28">
        <f t="shared" si="122"/>
        <v>13298</v>
      </c>
      <c r="AF171" s="34" t="s">
        <v>38</v>
      </c>
      <c r="AG171" s="47">
        <v>44021</v>
      </c>
      <c r="AH171" s="56"/>
      <c r="AI171" s="56"/>
      <c r="AJ171" s="56"/>
      <c r="AK171" s="56"/>
      <c r="AL171" s="59"/>
      <c r="AM171" s="56"/>
      <c r="AN171" s="56"/>
      <c r="AO171" s="56"/>
      <c r="AP171" s="57"/>
    </row>
    <row r="172" spans="1:42" s="42" customFormat="1" ht="30.6" customHeight="1">
      <c r="A172" s="13">
        <v>163</v>
      </c>
      <c r="B172" s="45" t="s">
        <v>393</v>
      </c>
      <c r="C172" s="157" t="s">
        <v>413</v>
      </c>
      <c r="D172" s="157" t="s">
        <v>414</v>
      </c>
      <c r="E172" s="16" t="s">
        <v>587</v>
      </c>
      <c r="F172" s="16">
        <v>1115186649</v>
      </c>
      <c r="G172" s="14">
        <v>11579</v>
      </c>
      <c r="H172" s="161" t="s">
        <v>673</v>
      </c>
      <c r="I172" s="28">
        <v>14900</v>
      </c>
      <c r="J172" s="28">
        <v>0</v>
      </c>
      <c r="K172" s="28">
        <v>0</v>
      </c>
      <c r="L172" s="28">
        <v>0</v>
      </c>
      <c r="M172" s="28">
        <f t="shared" si="123"/>
        <v>14900</v>
      </c>
      <c r="N172" s="17">
        <v>30</v>
      </c>
      <c r="O172" s="17">
        <v>0</v>
      </c>
      <c r="P172" s="28">
        <f t="shared" si="117"/>
        <v>14900</v>
      </c>
      <c r="Q172" s="28">
        <f t="shared" si="118"/>
        <v>0</v>
      </c>
      <c r="R172" s="28">
        <f t="shared" si="119"/>
        <v>0</v>
      </c>
      <c r="S172" s="28">
        <v>0</v>
      </c>
      <c r="T172" s="28">
        <v>0</v>
      </c>
      <c r="U172" s="28">
        <v>0</v>
      </c>
      <c r="V172" s="28">
        <f t="shared" si="112"/>
        <v>14900</v>
      </c>
      <c r="W172" s="28">
        <f t="shared" si="113"/>
        <v>14900</v>
      </c>
      <c r="X172" s="28">
        <f t="shared" si="114"/>
        <v>14900</v>
      </c>
      <c r="Y172" s="28">
        <f t="shared" si="120"/>
        <v>1490</v>
      </c>
      <c r="Z172" s="28">
        <f t="shared" si="121"/>
        <v>112</v>
      </c>
      <c r="AA172" s="38">
        <v>0</v>
      </c>
      <c r="AB172" s="28">
        <v>0</v>
      </c>
      <c r="AC172" s="28">
        <v>0</v>
      </c>
      <c r="AD172" s="28">
        <f t="shared" si="124"/>
        <v>1602</v>
      </c>
      <c r="AE172" s="28">
        <f t="shared" si="122"/>
        <v>13298</v>
      </c>
      <c r="AF172" s="34" t="s">
        <v>38</v>
      </c>
      <c r="AG172" s="47">
        <v>44021</v>
      </c>
      <c r="AH172" s="56"/>
      <c r="AI172" s="56"/>
      <c r="AJ172" s="56"/>
      <c r="AK172" s="56"/>
      <c r="AL172" s="59"/>
      <c r="AM172" s="56"/>
      <c r="AN172" s="56"/>
      <c r="AO172" s="56"/>
      <c r="AP172" s="57"/>
    </row>
    <row r="173" spans="1:42" s="42" customFormat="1" ht="30.6" customHeight="1">
      <c r="A173" s="13">
        <v>164</v>
      </c>
      <c r="B173" s="45" t="s">
        <v>393</v>
      </c>
      <c r="C173" s="16" t="s">
        <v>112</v>
      </c>
      <c r="D173" s="12" t="s">
        <v>415</v>
      </c>
      <c r="E173" s="16" t="s">
        <v>587</v>
      </c>
      <c r="F173" s="128">
        <v>1114517336</v>
      </c>
      <c r="G173" s="14">
        <v>1211</v>
      </c>
      <c r="H173" s="163" t="s">
        <v>674</v>
      </c>
      <c r="I173" s="28">
        <v>14900</v>
      </c>
      <c r="J173" s="28">
        <v>0</v>
      </c>
      <c r="K173" s="28">
        <v>0</v>
      </c>
      <c r="L173" s="28">
        <v>0</v>
      </c>
      <c r="M173" s="28">
        <f>I173+J173+K173+L173</f>
        <v>14900</v>
      </c>
      <c r="N173" s="17">
        <v>0</v>
      </c>
      <c r="O173" s="17">
        <v>0</v>
      </c>
      <c r="P173" s="28">
        <f t="shared" si="117"/>
        <v>0</v>
      </c>
      <c r="Q173" s="28">
        <f t="shared" si="118"/>
        <v>0</v>
      </c>
      <c r="R173" s="28">
        <f t="shared" si="119"/>
        <v>0</v>
      </c>
      <c r="S173" s="28">
        <v>0</v>
      </c>
      <c r="T173" s="28">
        <v>0</v>
      </c>
      <c r="U173" s="28">
        <v>0</v>
      </c>
      <c r="V173" s="28">
        <f>P173+Q173+R173+S173+T173+U173</f>
        <v>0</v>
      </c>
      <c r="W173" s="28">
        <f>IF(P173&gt;15000,15000,P173)</f>
        <v>0</v>
      </c>
      <c r="X173" s="28">
        <f>V173</f>
        <v>0</v>
      </c>
      <c r="Y173" s="28">
        <f t="shared" si="120"/>
        <v>0</v>
      </c>
      <c r="Z173" s="28">
        <f>CEILING(X173*0.75%,1)</f>
        <v>0</v>
      </c>
      <c r="AA173" s="38">
        <v>0</v>
      </c>
      <c r="AB173" s="28">
        <v>0</v>
      </c>
      <c r="AC173" s="28">
        <v>0</v>
      </c>
      <c r="AD173" s="28">
        <f>+Y173+Z173+AA173+AB173+AC173</f>
        <v>0</v>
      </c>
      <c r="AE173" s="28">
        <f>V173-AD173</f>
        <v>0</v>
      </c>
      <c r="AF173" s="34"/>
      <c r="AG173" s="47"/>
      <c r="AH173" s="56"/>
      <c r="AI173" s="56"/>
      <c r="AJ173" s="56"/>
      <c r="AK173" s="56"/>
      <c r="AL173" s="56"/>
      <c r="AM173" s="56"/>
      <c r="AN173" s="56"/>
      <c r="AO173" s="56"/>
      <c r="AP173" s="57"/>
    </row>
    <row r="174" spans="1:42" s="42" customFormat="1" ht="30.6" customHeight="1">
      <c r="A174" s="13">
        <v>165</v>
      </c>
      <c r="B174" s="45" t="s">
        <v>393</v>
      </c>
      <c r="C174" s="45" t="s">
        <v>416</v>
      </c>
      <c r="D174" s="61" t="s">
        <v>417</v>
      </c>
      <c r="E174" s="16" t="s">
        <v>587</v>
      </c>
      <c r="F174" s="16">
        <v>1115210745</v>
      </c>
      <c r="G174" s="14">
        <v>11592</v>
      </c>
      <c r="H174" s="127" t="s">
        <v>675</v>
      </c>
      <c r="I174" s="28">
        <v>16400</v>
      </c>
      <c r="J174" s="28">
        <v>0</v>
      </c>
      <c r="K174" s="28">
        <v>0</v>
      </c>
      <c r="L174" s="28">
        <v>0</v>
      </c>
      <c r="M174" s="28">
        <f>I174+J174+K174+L174</f>
        <v>16400</v>
      </c>
      <c r="N174" s="17">
        <v>30</v>
      </c>
      <c r="O174" s="17">
        <v>0</v>
      </c>
      <c r="P174" s="28">
        <f t="shared" si="117"/>
        <v>16400</v>
      </c>
      <c r="Q174" s="28">
        <f t="shared" si="118"/>
        <v>0</v>
      </c>
      <c r="R174" s="28">
        <f t="shared" si="119"/>
        <v>0</v>
      </c>
      <c r="S174" s="28">
        <v>0</v>
      </c>
      <c r="T174" s="28">
        <v>0</v>
      </c>
      <c r="U174" s="28">
        <v>0</v>
      </c>
      <c r="V174" s="28">
        <f>P174+Q174+R174+S174+T174+U174</f>
        <v>16400</v>
      </c>
      <c r="W174" s="28">
        <f>IF(P174&gt;15000,15000,P174)</f>
        <v>15000</v>
      </c>
      <c r="X174" s="28">
        <f>V174</f>
        <v>16400</v>
      </c>
      <c r="Y174" s="28">
        <f t="shared" si="120"/>
        <v>1500</v>
      </c>
      <c r="Z174" s="28">
        <f t="shared" si="121"/>
        <v>123</v>
      </c>
      <c r="AA174" s="38">
        <v>0</v>
      </c>
      <c r="AB174" s="28">
        <v>0</v>
      </c>
      <c r="AC174" s="28">
        <v>0</v>
      </c>
      <c r="AD174" s="28">
        <f t="shared" si="124"/>
        <v>1623</v>
      </c>
      <c r="AE174" s="28">
        <f t="shared" si="122"/>
        <v>14777</v>
      </c>
      <c r="AF174" s="34" t="s">
        <v>38</v>
      </c>
      <c r="AG174" s="47">
        <v>44014</v>
      </c>
      <c r="AH174" s="56"/>
      <c r="AI174" s="56"/>
      <c r="AJ174" s="56"/>
      <c r="AK174" s="56"/>
      <c r="AL174" s="56"/>
      <c r="AM174" s="56"/>
      <c r="AN174" s="56"/>
      <c r="AO174" s="56"/>
      <c r="AP174" s="57"/>
    </row>
    <row r="175" spans="1:42" s="42" customFormat="1" ht="30.6" customHeight="1">
      <c r="A175" s="13">
        <v>166</v>
      </c>
      <c r="B175" s="45" t="s">
        <v>393</v>
      </c>
      <c r="C175" s="16" t="s">
        <v>420</v>
      </c>
      <c r="D175" s="12" t="s">
        <v>421</v>
      </c>
      <c r="E175" s="16" t="s">
        <v>587</v>
      </c>
      <c r="F175" s="13">
        <v>1114729640</v>
      </c>
      <c r="G175" s="14">
        <v>1334</v>
      </c>
      <c r="H175" s="163" t="s">
        <v>677</v>
      </c>
      <c r="I175" s="28">
        <v>16400</v>
      </c>
      <c r="J175" s="28">
        <v>0</v>
      </c>
      <c r="K175" s="28">
        <v>0</v>
      </c>
      <c r="L175" s="28">
        <v>0</v>
      </c>
      <c r="M175" s="28">
        <f>I175+J175+K175+L175</f>
        <v>16400</v>
      </c>
      <c r="N175" s="17">
        <v>30</v>
      </c>
      <c r="O175" s="17">
        <v>0</v>
      </c>
      <c r="P175" s="28">
        <f t="shared" si="117"/>
        <v>16400</v>
      </c>
      <c r="Q175" s="28">
        <f t="shared" si="118"/>
        <v>0</v>
      </c>
      <c r="R175" s="28">
        <f t="shared" si="119"/>
        <v>0</v>
      </c>
      <c r="S175" s="28">
        <v>0</v>
      </c>
      <c r="T175" s="28">
        <v>0</v>
      </c>
      <c r="U175" s="28">
        <v>0</v>
      </c>
      <c r="V175" s="28">
        <f>P175+Q175+R175+S175+T175+U175</f>
        <v>16400</v>
      </c>
      <c r="W175" s="28">
        <f>IF(P175&gt;15000,15000,P175)</f>
        <v>15000</v>
      </c>
      <c r="X175" s="28">
        <f>V175</f>
        <v>16400</v>
      </c>
      <c r="Y175" s="28">
        <f t="shared" si="120"/>
        <v>1500</v>
      </c>
      <c r="Z175" s="28">
        <f t="shared" si="121"/>
        <v>123</v>
      </c>
      <c r="AA175" s="38">
        <v>0</v>
      </c>
      <c r="AB175" s="28">
        <v>0</v>
      </c>
      <c r="AC175" s="28">
        <v>0</v>
      </c>
      <c r="AD175" s="28">
        <f t="shared" si="124"/>
        <v>1623</v>
      </c>
      <c r="AE175" s="28">
        <f t="shared" si="122"/>
        <v>14777</v>
      </c>
      <c r="AF175" s="34" t="s">
        <v>38</v>
      </c>
      <c r="AG175" s="47">
        <v>44014</v>
      </c>
      <c r="AH175" s="56"/>
      <c r="AI175" s="56"/>
      <c r="AJ175" s="56"/>
      <c r="AK175" s="56"/>
      <c r="AL175" s="59"/>
      <c r="AM175" s="56"/>
      <c r="AN175" s="56"/>
      <c r="AO175" s="56"/>
      <c r="AP175" s="57"/>
    </row>
    <row r="176" spans="1:42" s="42" customFormat="1" ht="30.6" customHeight="1">
      <c r="A176" s="13">
        <v>167</v>
      </c>
      <c r="B176" s="45" t="s">
        <v>393</v>
      </c>
      <c r="C176" s="45" t="s">
        <v>422</v>
      </c>
      <c r="D176" s="23" t="s">
        <v>423</v>
      </c>
      <c r="E176" s="16" t="s">
        <v>587</v>
      </c>
      <c r="F176" s="13">
        <v>1115290989</v>
      </c>
      <c r="G176" s="14">
        <v>11634</v>
      </c>
      <c r="H176" s="127" t="s">
        <v>678</v>
      </c>
      <c r="I176" s="28">
        <v>14900</v>
      </c>
      <c r="J176" s="28">
        <v>0</v>
      </c>
      <c r="K176" s="28">
        <v>0</v>
      </c>
      <c r="L176" s="28">
        <v>0</v>
      </c>
      <c r="M176" s="28">
        <f>I176+J176+K176+L176</f>
        <v>14900</v>
      </c>
      <c r="N176" s="17">
        <v>30</v>
      </c>
      <c r="O176" s="17">
        <v>0</v>
      </c>
      <c r="P176" s="28">
        <f t="shared" si="117"/>
        <v>14900</v>
      </c>
      <c r="Q176" s="28">
        <f t="shared" si="118"/>
        <v>0</v>
      </c>
      <c r="R176" s="28">
        <f t="shared" si="119"/>
        <v>0</v>
      </c>
      <c r="S176" s="28">
        <v>0</v>
      </c>
      <c r="T176" s="28">
        <v>0</v>
      </c>
      <c r="U176" s="28">
        <v>0</v>
      </c>
      <c r="V176" s="28">
        <f>P176+Q176+R176+S176+T176+U176</f>
        <v>14900</v>
      </c>
      <c r="W176" s="28">
        <f>IF(P176&gt;15000,15000,P176)</f>
        <v>14900</v>
      </c>
      <c r="X176" s="28">
        <f>V176</f>
        <v>14900</v>
      </c>
      <c r="Y176" s="28">
        <f t="shared" si="120"/>
        <v>1490</v>
      </c>
      <c r="Z176" s="28">
        <f t="shared" si="121"/>
        <v>112</v>
      </c>
      <c r="AA176" s="38">
        <v>0</v>
      </c>
      <c r="AB176" s="28">
        <v>0</v>
      </c>
      <c r="AC176" s="28">
        <v>0</v>
      </c>
      <c r="AD176" s="28">
        <f t="shared" si="124"/>
        <v>1602</v>
      </c>
      <c r="AE176" s="28">
        <f t="shared" si="122"/>
        <v>13298</v>
      </c>
      <c r="AF176" s="34" t="s">
        <v>38</v>
      </c>
      <c r="AG176" s="47">
        <v>44014</v>
      </c>
      <c r="AH176" s="56"/>
      <c r="AI176" s="56"/>
      <c r="AJ176" s="56"/>
      <c r="AK176" s="56"/>
      <c r="AL176" s="59"/>
      <c r="AM176" s="56"/>
      <c r="AN176" s="56"/>
      <c r="AO176" s="56"/>
      <c r="AP176" s="57"/>
    </row>
    <row r="177" spans="1:42" s="42" customFormat="1" ht="30.6" customHeight="1">
      <c r="A177" s="13">
        <v>168</v>
      </c>
      <c r="B177" s="45" t="s">
        <v>393</v>
      </c>
      <c r="C177" s="45" t="s">
        <v>424</v>
      </c>
      <c r="D177" s="23" t="s">
        <v>425</v>
      </c>
      <c r="E177" s="16" t="s">
        <v>587</v>
      </c>
      <c r="F177" s="13">
        <v>1113683668</v>
      </c>
      <c r="G177" s="14">
        <v>11696</v>
      </c>
      <c r="H177" s="144" t="s">
        <v>679</v>
      </c>
      <c r="I177" s="28">
        <v>14900</v>
      </c>
      <c r="J177" s="28">
        <v>0</v>
      </c>
      <c r="K177" s="28">
        <v>0</v>
      </c>
      <c r="L177" s="28">
        <v>0</v>
      </c>
      <c r="M177" s="28">
        <f>I177+J177+K177+L177</f>
        <v>14900</v>
      </c>
      <c r="N177" s="17">
        <v>30</v>
      </c>
      <c r="O177" s="17">
        <v>0</v>
      </c>
      <c r="P177" s="28">
        <f t="shared" si="117"/>
        <v>14900</v>
      </c>
      <c r="Q177" s="28">
        <f t="shared" si="118"/>
        <v>0</v>
      </c>
      <c r="R177" s="28">
        <f t="shared" si="119"/>
        <v>0</v>
      </c>
      <c r="S177" s="28">
        <v>0</v>
      </c>
      <c r="T177" s="28">
        <v>0</v>
      </c>
      <c r="U177" s="28">
        <v>0</v>
      </c>
      <c r="V177" s="28">
        <f>P177+Q177+R177+S177+T177+U177</f>
        <v>14900</v>
      </c>
      <c r="W177" s="28">
        <f>IF(P177&gt;15000,15000,P177)</f>
        <v>14900</v>
      </c>
      <c r="X177" s="28">
        <f>V177</f>
        <v>14900</v>
      </c>
      <c r="Y177" s="28">
        <f t="shared" si="120"/>
        <v>1490</v>
      </c>
      <c r="Z177" s="28">
        <f t="shared" si="121"/>
        <v>112</v>
      </c>
      <c r="AA177" s="38">
        <v>0</v>
      </c>
      <c r="AB177" s="28">
        <v>0</v>
      </c>
      <c r="AC177" s="28">
        <v>0</v>
      </c>
      <c r="AD177" s="28">
        <f t="shared" si="124"/>
        <v>1602</v>
      </c>
      <c r="AE177" s="28">
        <f t="shared" si="122"/>
        <v>13298</v>
      </c>
      <c r="AF177" s="34" t="s">
        <v>38</v>
      </c>
      <c r="AG177" s="47">
        <v>44014</v>
      </c>
      <c r="AH177" s="56"/>
      <c r="AI177" s="56"/>
      <c r="AJ177" s="56"/>
      <c r="AK177" s="56"/>
      <c r="AL177" s="59"/>
      <c r="AM177" s="56"/>
      <c r="AN177" s="56"/>
      <c r="AO177" s="56"/>
      <c r="AP177" s="57"/>
    </row>
    <row r="178" spans="1:42" s="42" customFormat="1" ht="30.6" customHeight="1">
      <c r="A178" s="13">
        <v>169</v>
      </c>
      <c r="B178" s="45" t="s">
        <v>393</v>
      </c>
      <c r="C178" s="45" t="s">
        <v>426</v>
      </c>
      <c r="D178" s="23" t="s">
        <v>427</v>
      </c>
      <c r="E178" s="16" t="s">
        <v>587</v>
      </c>
      <c r="F178" s="13">
        <v>1114887024</v>
      </c>
      <c r="G178" s="14">
        <v>11780</v>
      </c>
      <c r="H178" s="127" t="s">
        <v>680</v>
      </c>
      <c r="I178" s="28">
        <v>14900</v>
      </c>
      <c r="J178" s="28">
        <v>0</v>
      </c>
      <c r="K178" s="28">
        <v>0</v>
      </c>
      <c r="L178" s="28">
        <v>0</v>
      </c>
      <c r="M178" s="28">
        <f t="shared" ref="M178:M181" si="125">I178+J178+K178+L178</f>
        <v>14900</v>
      </c>
      <c r="N178" s="17">
        <v>30</v>
      </c>
      <c r="O178" s="17">
        <v>0</v>
      </c>
      <c r="P178" s="28">
        <f t="shared" si="117"/>
        <v>14900</v>
      </c>
      <c r="Q178" s="28">
        <f t="shared" si="118"/>
        <v>0</v>
      </c>
      <c r="R178" s="28">
        <f t="shared" si="119"/>
        <v>0</v>
      </c>
      <c r="S178" s="28">
        <v>0</v>
      </c>
      <c r="T178" s="28">
        <v>0</v>
      </c>
      <c r="U178" s="28">
        <v>0</v>
      </c>
      <c r="V178" s="28">
        <f t="shared" ref="V178:V181" si="126">P178+Q178+R178+S178+T178+U178</f>
        <v>14900</v>
      </c>
      <c r="W178" s="28">
        <f t="shared" ref="W178:W181" si="127">IF(P178&gt;15000,15000,P178)</f>
        <v>14900</v>
      </c>
      <c r="X178" s="28">
        <f t="shared" ref="X178:X181" si="128">V178</f>
        <v>14900</v>
      </c>
      <c r="Y178" s="28">
        <f t="shared" si="120"/>
        <v>1490</v>
      </c>
      <c r="Z178" s="28">
        <f t="shared" si="121"/>
        <v>112</v>
      </c>
      <c r="AA178" s="38">
        <v>0</v>
      </c>
      <c r="AB178" s="28">
        <v>0</v>
      </c>
      <c r="AC178" s="28">
        <v>0</v>
      </c>
      <c r="AD178" s="28">
        <f t="shared" si="124"/>
        <v>1602</v>
      </c>
      <c r="AE178" s="28">
        <f t="shared" si="122"/>
        <v>13298</v>
      </c>
      <c r="AF178" s="34" t="s">
        <v>38</v>
      </c>
      <c r="AG178" s="47">
        <v>44014</v>
      </c>
      <c r="AH178" s="56"/>
      <c r="AI178" s="56"/>
      <c r="AJ178" s="56"/>
      <c r="AK178" s="56"/>
      <c r="AL178" s="59"/>
      <c r="AM178" s="56"/>
      <c r="AN178" s="56"/>
      <c r="AO178" s="56"/>
      <c r="AP178" s="57"/>
    </row>
    <row r="179" spans="1:42" s="42" customFormat="1" ht="30.6" customHeight="1">
      <c r="A179" s="13">
        <v>170</v>
      </c>
      <c r="B179" s="45" t="s">
        <v>393</v>
      </c>
      <c r="C179" s="45" t="s">
        <v>342</v>
      </c>
      <c r="D179" s="23" t="s">
        <v>428</v>
      </c>
      <c r="E179" s="16" t="s">
        <v>587</v>
      </c>
      <c r="F179" s="13">
        <v>1114938239</v>
      </c>
      <c r="G179" s="14">
        <v>11779</v>
      </c>
      <c r="H179" s="127" t="s">
        <v>681</v>
      </c>
      <c r="I179" s="28">
        <v>14900</v>
      </c>
      <c r="J179" s="28">
        <v>0</v>
      </c>
      <c r="K179" s="28">
        <v>0</v>
      </c>
      <c r="L179" s="28">
        <v>0</v>
      </c>
      <c r="M179" s="28">
        <f t="shared" si="125"/>
        <v>14900</v>
      </c>
      <c r="N179" s="17">
        <v>30</v>
      </c>
      <c r="O179" s="17">
        <v>0</v>
      </c>
      <c r="P179" s="28">
        <f t="shared" si="117"/>
        <v>14900</v>
      </c>
      <c r="Q179" s="28">
        <f t="shared" si="118"/>
        <v>0</v>
      </c>
      <c r="R179" s="28">
        <f t="shared" si="119"/>
        <v>0</v>
      </c>
      <c r="S179" s="28">
        <v>0</v>
      </c>
      <c r="T179" s="28">
        <v>0</v>
      </c>
      <c r="U179" s="28">
        <v>0</v>
      </c>
      <c r="V179" s="28">
        <f t="shared" si="126"/>
        <v>14900</v>
      </c>
      <c r="W179" s="28">
        <f t="shared" si="127"/>
        <v>14900</v>
      </c>
      <c r="X179" s="28">
        <f t="shared" si="128"/>
        <v>14900</v>
      </c>
      <c r="Y179" s="28">
        <f t="shared" si="120"/>
        <v>1490</v>
      </c>
      <c r="Z179" s="28">
        <f t="shared" si="121"/>
        <v>112</v>
      </c>
      <c r="AA179" s="38">
        <v>0</v>
      </c>
      <c r="AB179" s="28">
        <v>0</v>
      </c>
      <c r="AC179" s="28">
        <v>0</v>
      </c>
      <c r="AD179" s="28">
        <f t="shared" si="124"/>
        <v>1602</v>
      </c>
      <c r="AE179" s="28">
        <f t="shared" si="122"/>
        <v>13298</v>
      </c>
      <c r="AF179" s="34" t="s">
        <v>38</v>
      </c>
      <c r="AG179" s="47">
        <v>44014</v>
      </c>
      <c r="AH179" s="56"/>
      <c r="AI179" s="56"/>
      <c r="AJ179" s="56"/>
      <c r="AK179" s="56"/>
      <c r="AL179" s="59"/>
      <c r="AM179" s="56"/>
      <c r="AN179" s="56"/>
      <c r="AO179" s="56"/>
      <c r="AP179" s="57"/>
    </row>
    <row r="180" spans="1:42" s="42" customFormat="1" ht="30.6" customHeight="1">
      <c r="A180" s="13">
        <v>171</v>
      </c>
      <c r="B180" s="45" t="s">
        <v>393</v>
      </c>
      <c r="C180" s="45" t="s">
        <v>203</v>
      </c>
      <c r="D180" s="23" t="s">
        <v>397</v>
      </c>
      <c r="E180" s="16" t="s">
        <v>587</v>
      </c>
      <c r="F180" s="13">
        <v>1115531676</v>
      </c>
      <c r="G180" s="14">
        <v>11777</v>
      </c>
      <c r="H180" s="127" t="s">
        <v>683</v>
      </c>
      <c r="I180" s="28">
        <v>14900</v>
      </c>
      <c r="J180" s="28">
        <v>0</v>
      </c>
      <c r="K180" s="28">
        <v>0</v>
      </c>
      <c r="L180" s="28">
        <v>0</v>
      </c>
      <c r="M180" s="28">
        <f t="shared" si="125"/>
        <v>14900</v>
      </c>
      <c r="N180" s="17">
        <v>30</v>
      </c>
      <c r="O180" s="17">
        <v>0</v>
      </c>
      <c r="P180" s="28">
        <f t="shared" si="117"/>
        <v>14900</v>
      </c>
      <c r="Q180" s="28">
        <f t="shared" si="118"/>
        <v>0</v>
      </c>
      <c r="R180" s="28">
        <f t="shared" si="119"/>
        <v>0</v>
      </c>
      <c r="S180" s="28">
        <v>0</v>
      </c>
      <c r="T180" s="28">
        <v>0</v>
      </c>
      <c r="U180" s="28">
        <v>0</v>
      </c>
      <c r="V180" s="28">
        <f t="shared" si="126"/>
        <v>14900</v>
      </c>
      <c r="W180" s="28">
        <f t="shared" si="127"/>
        <v>14900</v>
      </c>
      <c r="X180" s="28">
        <f t="shared" si="128"/>
        <v>14900</v>
      </c>
      <c r="Y180" s="28">
        <f t="shared" si="120"/>
        <v>1490</v>
      </c>
      <c r="Z180" s="28">
        <f t="shared" si="121"/>
        <v>112</v>
      </c>
      <c r="AA180" s="38">
        <v>0</v>
      </c>
      <c r="AB180" s="28">
        <v>0</v>
      </c>
      <c r="AC180" s="28">
        <v>0</v>
      </c>
      <c r="AD180" s="28">
        <f t="shared" si="124"/>
        <v>1602</v>
      </c>
      <c r="AE180" s="28">
        <f t="shared" si="122"/>
        <v>13298</v>
      </c>
      <c r="AF180" s="34" t="s">
        <v>38</v>
      </c>
      <c r="AG180" s="47">
        <v>44021</v>
      </c>
      <c r="AH180" s="56"/>
      <c r="AI180" s="56"/>
      <c r="AJ180" s="56"/>
      <c r="AK180" s="56"/>
      <c r="AL180" s="59"/>
      <c r="AM180" s="56"/>
      <c r="AN180" s="56"/>
      <c r="AO180" s="56"/>
      <c r="AP180" s="57"/>
    </row>
    <row r="181" spans="1:42" s="42" customFormat="1" ht="30.6" customHeight="1">
      <c r="A181" s="13">
        <v>172</v>
      </c>
      <c r="B181" s="45" t="s">
        <v>393</v>
      </c>
      <c r="C181" s="45" t="s">
        <v>819</v>
      </c>
      <c r="D181" s="23" t="s">
        <v>820</v>
      </c>
      <c r="E181" s="16" t="s">
        <v>587</v>
      </c>
      <c r="F181" s="13">
        <v>1115673168</v>
      </c>
      <c r="G181" s="14">
        <v>11856</v>
      </c>
      <c r="H181" s="144" t="s">
        <v>821</v>
      </c>
      <c r="I181" s="28">
        <v>14900</v>
      </c>
      <c r="J181" s="28">
        <v>0</v>
      </c>
      <c r="K181" s="28">
        <v>0</v>
      </c>
      <c r="L181" s="28">
        <v>0</v>
      </c>
      <c r="M181" s="28">
        <f t="shared" si="125"/>
        <v>14900</v>
      </c>
      <c r="N181" s="17">
        <v>0</v>
      </c>
      <c r="O181" s="17">
        <v>0</v>
      </c>
      <c r="P181" s="28">
        <f t="shared" si="117"/>
        <v>0</v>
      </c>
      <c r="Q181" s="28">
        <f t="shared" si="118"/>
        <v>0</v>
      </c>
      <c r="R181" s="28">
        <f t="shared" si="119"/>
        <v>0</v>
      </c>
      <c r="S181" s="28">
        <v>0</v>
      </c>
      <c r="T181" s="28">
        <v>0</v>
      </c>
      <c r="U181" s="28">
        <v>0</v>
      </c>
      <c r="V181" s="28">
        <f t="shared" si="126"/>
        <v>0</v>
      </c>
      <c r="W181" s="28">
        <f t="shared" si="127"/>
        <v>0</v>
      </c>
      <c r="X181" s="28">
        <f t="shared" si="128"/>
        <v>0</v>
      </c>
      <c r="Y181" s="28">
        <f t="shared" si="120"/>
        <v>0</v>
      </c>
      <c r="Z181" s="28">
        <f t="shared" si="121"/>
        <v>0</v>
      </c>
      <c r="AA181" s="38">
        <v>0</v>
      </c>
      <c r="AB181" s="28">
        <v>0</v>
      </c>
      <c r="AC181" s="28">
        <v>0</v>
      </c>
      <c r="AD181" s="28">
        <f t="shared" si="124"/>
        <v>0</v>
      </c>
      <c r="AE181" s="28">
        <f t="shared" si="122"/>
        <v>0</v>
      </c>
      <c r="AF181" s="34"/>
      <c r="AG181" s="47"/>
      <c r="AH181" s="56"/>
      <c r="AI181" s="56"/>
      <c r="AJ181" s="56"/>
      <c r="AK181" s="56"/>
      <c r="AL181" s="59"/>
      <c r="AM181" s="56"/>
      <c r="AN181" s="56"/>
      <c r="AO181" s="56"/>
      <c r="AP181" s="57"/>
    </row>
    <row r="182" spans="1:42" s="189" customFormat="1" ht="30.6" customHeight="1">
      <c r="A182" s="13">
        <v>173</v>
      </c>
      <c r="B182" s="45" t="s">
        <v>393</v>
      </c>
      <c r="C182" s="45" t="s">
        <v>832</v>
      </c>
      <c r="D182" s="23" t="s">
        <v>833</v>
      </c>
      <c r="E182" s="45" t="s">
        <v>587</v>
      </c>
      <c r="F182" s="199">
        <v>1115656871</v>
      </c>
      <c r="G182" s="45">
        <v>11852</v>
      </c>
      <c r="H182" s="200" t="s">
        <v>834</v>
      </c>
      <c r="I182" s="28">
        <v>14900</v>
      </c>
      <c r="J182" s="28">
        <v>0</v>
      </c>
      <c r="K182" s="28">
        <v>0</v>
      </c>
      <c r="L182" s="28">
        <v>0</v>
      </c>
      <c r="M182" s="28">
        <f>I182+J182+K182+L182</f>
        <v>14900</v>
      </c>
      <c r="N182" s="17">
        <v>30</v>
      </c>
      <c r="O182" s="17">
        <v>0</v>
      </c>
      <c r="P182" s="28">
        <f t="shared" si="117"/>
        <v>14900</v>
      </c>
      <c r="Q182" s="28">
        <f t="shared" si="118"/>
        <v>0</v>
      </c>
      <c r="R182" s="28">
        <f t="shared" si="119"/>
        <v>0</v>
      </c>
      <c r="S182" s="28">
        <v>0</v>
      </c>
      <c r="T182" s="28">
        <v>0</v>
      </c>
      <c r="U182" s="28">
        <v>0</v>
      </c>
      <c r="V182" s="28">
        <f>P182+Q182+R182+S182+T182+U182</f>
        <v>14900</v>
      </c>
      <c r="W182" s="28">
        <f>IF(P182&gt;15000,15000,P182)</f>
        <v>14900</v>
      </c>
      <c r="X182" s="28">
        <f>V182</f>
        <v>14900</v>
      </c>
      <c r="Y182" s="28">
        <f t="shared" si="120"/>
        <v>1490</v>
      </c>
      <c r="Z182" s="28">
        <f>CEILING(X182*0.75%,1)</f>
        <v>112</v>
      </c>
      <c r="AA182" s="38">
        <v>0</v>
      </c>
      <c r="AB182" s="28">
        <v>0</v>
      </c>
      <c r="AC182" s="28">
        <v>0</v>
      </c>
      <c r="AD182" s="28">
        <f>+Y182+Z182+AA182+AB182+AC182</f>
        <v>1602</v>
      </c>
      <c r="AE182" s="28">
        <f>V182-AD182</f>
        <v>13298</v>
      </c>
      <c r="AF182" s="34" t="s">
        <v>38</v>
      </c>
      <c r="AG182" s="47">
        <v>44021</v>
      </c>
      <c r="AH182" s="56"/>
      <c r="AI182" s="65"/>
      <c r="AJ182" s="65"/>
      <c r="AK182" s="65"/>
      <c r="AL182" s="201"/>
      <c r="AM182" s="65"/>
      <c r="AN182" s="65"/>
      <c r="AO182" s="65"/>
      <c r="AP182" s="202"/>
    </row>
    <row r="183" spans="1:42" s="42" customFormat="1" ht="30.6" customHeight="1">
      <c r="A183" s="13">
        <v>174</v>
      </c>
      <c r="B183" s="45" t="s">
        <v>393</v>
      </c>
      <c r="C183" s="126" t="s">
        <v>841</v>
      </c>
      <c r="D183" s="157" t="s">
        <v>842</v>
      </c>
      <c r="E183" s="16" t="s">
        <v>587</v>
      </c>
      <c r="F183" s="126">
        <v>1115695137</v>
      </c>
      <c r="G183" s="188">
        <v>11869</v>
      </c>
      <c r="H183" s="182" t="s">
        <v>843</v>
      </c>
      <c r="I183" s="28">
        <v>14900</v>
      </c>
      <c r="J183" s="28">
        <v>0</v>
      </c>
      <c r="K183" s="28">
        <v>0</v>
      </c>
      <c r="L183" s="28">
        <v>0</v>
      </c>
      <c r="M183" s="28">
        <f t="shared" ref="M183" si="129">I183+J183+K183+L183</f>
        <v>14900</v>
      </c>
      <c r="N183" s="17">
        <v>30</v>
      </c>
      <c r="O183" s="17">
        <v>0</v>
      </c>
      <c r="P183" s="28">
        <f t="shared" si="117"/>
        <v>14900</v>
      </c>
      <c r="Q183" s="28">
        <f t="shared" si="118"/>
        <v>0</v>
      </c>
      <c r="R183" s="28">
        <f t="shared" si="119"/>
        <v>0</v>
      </c>
      <c r="S183" s="28">
        <v>0</v>
      </c>
      <c r="T183" s="28">
        <v>0</v>
      </c>
      <c r="U183" s="28">
        <v>0</v>
      </c>
      <c r="V183" s="28">
        <f t="shared" ref="V183" si="130">P183+Q183+R183+S183+T183+U183</f>
        <v>14900</v>
      </c>
      <c r="W183" s="28">
        <f t="shared" ref="W183" si="131">IF(P183&gt;15000,15000,P183)</f>
        <v>14900</v>
      </c>
      <c r="X183" s="28">
        <f t="shared" ref="X183" si="132">V183</f>
        <v>14900</v>
      </c>
      <c r="Y183" s="28">
        <f t="shared" si="120"/>
        <v>1490</v>
      </c>
      <c r="Z183" s="28">
        <f t="shared" ref="Z183:Z186" si="133">CEILING(X183*0.75%,1)</f>
        <v>112</v>
      </c>
      <c r="AA183" s="38">
        <v>0</v>
      </c>
      <c r="AB183" s="28">
        <v>0</v>
      </c>
      <c r="AC183" s="28">
        <v>0</v>
      </c>
      <c r="AD183" s="28">
        <f t="shared" ref="AD183" si="134">+Y183+Z183+AA183+AB183+AC183</f>
        <v>1602</v>
      </c>
      <c r="AE183" s="28">
        <f t="shared" ref="AE183" si="135">V183-AD183</f>
        <v>13298</v>
      </c>
      <c r="AF183" s="34" t="s">
        <v>38</v>
      </c>
      <c r="AG183" s="47">
        <v>44021</v>
      </c>
      <c r="AH183" s="56"/>
      <c r="AI183" s="56"/>
      <c r="AJ183" s="56"/>
      <c r="AK183" s="56"/>
      <c r="AL183" s="59"/>
      <c r="AM183" s="56"/>
      <c r="AN183" s="56"/>
      <c r="AO183" s="56"/>
      <c r="AP183" s="57"/>
    </row>
    <row r="184" spans="1:42" s="42" customFormat="1" ht="30.6" customHeight="1">
      <c r="A184" s="13">
        <v>175</v>
      </c>
      <c r="B184" s="16" t="s">
        <v>399</v>
      </c>
      <c r="C184" s="16" t="s">
        <v>399</v>
      </c>
      <c r="D184" s="23" t="s">
        <v>400</v>
      </c>
      <c r="E184" s="16" t="s">
        <v>584</v>
      </c>
      <c r="F184" s="18">
        <v>1111845909</v>
      </c>
      <c r="G184" s="18">
        <v>1113</v>
      </c>
      <c r="H184" s="163" t="s">
        <v>665</v>
      </c>
      <c r="I184" s="28">
        <v>20000</v>
      </c>
      <c r="J184" s="28">
        <v>0</v>
      </c>
      <c r="K184" s="28">
        <v>0</v>
      </c>
      <c r="L184" s="28">
        <v>0</v>
      </c>
      <c r="M184" s="28">
        <f>I184+J184+K184+L184</f>
        <v>20000</v>
      </c>
      <c r="N184" s="17">
        <v>30</v>
      </c>
      <c r="O184" s="17">
        <v>0</v>
      </c>
      <c r="P184" s="28">
        <f t="shared" si="117"/>
        <v>20000</v>
      </c>
      <c r="Q184" s="28">
        <f t="shared" si="118"/>
        <v>0</v>
      </c>
      <c r="R184" s="28">
        <f t="shared" si="119"/>
        <v>0</v>
      </c>
      <c r="S184" s="28">
        <v>0</v>
      </c>
      <c r="T184" s="28">
        <v>0</v>
      </c>
      <c r="U184" s="28">
        <v>0</v>
      </c>
      <c r="V184" s="28">
        <f>P184+Q184+R184+S184+T184+U184</f>
        <v>20000</v>
      </c>
      <c r="W184" s="28">
        <f>IF(P184&gt;15000,15000,P184)</f>
        <v>15000</v>
      </c>
      <c r="X184" s="28">
        <f>V184</f>
        <v>20000</v>
      </c>
      <c r="Y184" s="28">
        <f t="shared" si="120"/>
        <v>1500</v>
      </c>
      <c r="Z184" s="28">
        <f t="shared" si="133"/>
        <v>150</v>
      </c>
      <c r="AA184" s="38">
        <v>0</v>
      </c>
      <c r="AB184" s="28">
        <v>0</v>
      </c>
      <c r="AC184" s="28">
        <v>0</v>
      </c>
      <c r="AD184" s="28">
        <f>+Y184+Z184+AA184+AB184+AC184</f>
        <v>1650</v>
      </c>
      <c r="AE184" s="28">
        <f>V184-AD184</f>
        <v>18350</v>
      </c>
      <c r="AF184" s="34" t="s">
        <v>38</v>
      </c>
      <c r="AG184" s="47">
        <v>44027</v>
      </c>
      <c r="AH184" s="56"/>
      <c r="AI184" s="56"/>
      <c r="AJ184" s="56"/>
      <c r="AK184" s="56"/>
      <c r="AL184" s="56"/>
      <c r="AM184" s="56"/>
      <c r="AN184" s="56"/>
      <c r="AO184" s="56"/>
      <c r="AP184" s="57"/>
    </row>
    <row r="185" spans="1:42" s="42" customFormat="1" ht="30.6" customHeight="1">
      <c r="A185" s="13">
        <v>176</v>
      </c>
      <c r="B185" s="16" t="s">
        <v>399</v>
      </c>
      <c r="C185" s="45" t="s">
        <v>418</v>
      </c>
      <c r="D185" s="61" t="s">
        <v>419</v>
      </c>
      <c r="E185" s="16" t="s">
        <v>587</v>
      </c>
      <c r="F185" s="16">
        <v>1115210782</v>
      </c>
      <c r="G185" s="60">
        <v>11593</v>
      </c>
      <c r="H185" s="127" t="s">
        <v>676</v>
      </c>
      <c r="I185" s="28">
        <v>14900</v>
      </c>
      <c r="J185" s="28">
        <v>0</v>
      </c>
      <c r="K185" s="28">
        <v>0</v>
      </c>
      <c r="L185" s="28">
        <v>0</v>
      </c>
      <c r="M185" s="28">
        <f t="shared" ref="M185" si="136">I185+J185+K185+L185</f>
        <v>14900</v>
      </c>
      <c r="N185" s="17">
        <v>20</v>
      </c>
      <c r="O185" s="17">
        <v>0</v>
      </c>
      <c r="P185" s="28">
        <f t="shared" si="117"/>
        <v>9933</v>
      </c>
      <c r="Q185" s="28">
        <f t="shared" si="118"/>
        <v>0</v>
      </c>
      <c r="R185" s="28">
        <f t="shared" si="119"/>
        <v>0</v>
      </c>
      <c r="S185" s="28">
        <v>0</v>
      </c>
      <c r="T185" s="28">
        <v>0</v>
      </c>
      <c r="U185" s="28">
        <v>0</v>
      </c>
      <c r="V185" s="28">
        <f t="shared" ref="V185" si="137">P185+Q185+R185+S185+T185+U185</f>
        <v>9933</v>
      </c>
      <c r="W185" s="28">
        <f t="shared" ref="W185" si="138">IF(P185&gt;15000,15000,P185)</f>
        <v>9933</v>
      </c>
      <c r="X185" s="28">
        <f t="shared" ref="X185" si="139">V185</f>
        <v>9933</v>
      </c>
      <c r="Y185" s="28">
        <f t="shared" si="120"/>
        <v>993</v>
      </c>
      <c r="Z185" s="28">
        <f t="shared" si="133"/>
        <v>75</v>
      </c>
      <c r="AA185" s="38">
        <v>0</v>
      </c>
      <c r="AB185" s="28">
        <v>0</v>
      </c>
      <c r="AC185" s="28">
        <v>0</v>
      </c>
      <c r="AD185" s="28">
        <f t="shared" ref="AD185" si="140">+Y185+Z185+AA185+AB185+AC185</f>
        <v>1068</v>
      </c>
      <c r="AE185" s="28">
        <f t="shared" ref="AE185:AE204" si="141">V185-AD185</f>
        <v>8865</v>
      </c>
      <c r="AF185" s="34" t="s">
        <v>38</v>
      </c>
      <c r="AG185" s="47">
        <v>44027</v>
      </c>
      <c r="AH185" s="65"/>
      <c r="AI185" s="56"/>
      <c r="AJ185" s="56"/>
      <c r="AK185" s="56"/>
      <c r="AL185" s="56"/>
      <c r="AM185" s="56"/>
      <c r="AN185" s="56"/>
      <c r="AO185" s="56"/>
      <c r="AP185" s="57"/>
    </row>
    <row r="186" spans="1:42" s="42" customFormat="1" ht="30.6" customHeight="1">
      <c r="A186" s="13">
        <v>177</v>
      </c>
      <c r="B186" s="16" t="s">
        <v>399</v>
      </c>
      <c r="C186" s="45" t="s">
        <v>429</v>
      </c>
      <c r="D186" s="23" t="s">
        <v>430</v>
      </c>
      <c r="E186" s="16" t="s">
        <v>587</v>
      </c>
      <c r="F186" s="110">
        <v>1115513291</v>
      </c>
      <c r="G186" s="14">
        <v>11755</v>
      </c>
      <c r="H186" s="127" t="s">
        <v>682</v>
      </c>
      <c r="I186" s="28">
        <v>14900</v>
      </c>
      <c r="J186" s="28">
        <v>0</v>
      </c>
      <c r="K186" s="28">
        <v>0</v>
      </c>
      <c r="L186" s="28">
        <v>0</v>
      </c>
      <c r="M186" s="28">
        <f>I186+J186+K186+L186</f>
        <v>14900</v>
      </c>
      <c r="N186" s="17">
        <v>30</v>
      </c>
      <c r="O186" s="17">
        <v>0</v>
      </c>
      <c r="P186" s="28">
        <f t="shared" si="117"/>
        <v>14900</v>
      </c>
      <c r="Q186" s="28">
        <f t="shared" si="118"/>
        <v>0</v>
      </c>
      <c r="R186" s="28">
        <f t="shared" si="119"/>
        <v>0</v>
      </c>
      <c r="S186" s="28">
        <v>0</v>
      </c>
      <c r="T186" s="28">
        <v>0</v>
      </c>
      <c r="U186" s="28">
        <v>0</v>
      </c>
      <c r="V186" s="28">
        <f>P186+Q186+R186+S186+T186+U186</f>
        <v>14900</v>
      </c>
      <c r="W186" s="28">
        <f>IF(P186&gt;15000,15000,P186)</f>
        <v>14900</v>
      </c>
      <c r="X186" s="28">
        <f>V186</f>
        <v>14900</v>
      </c>
      <c r="Y186" s="28">
        <f t="shared" si="120"/>
        <v>1490</v>
      </c>
      <c r="Z186" s="28">
        <f t="shared" si="133"/>
        <v>112</v>
      </c>
      <c r="AA186" s="38">
        <v>0</v>
      </c>
      <c r="AB186" s="28">
        <v>0</v>
      </c>
      <c r="AC186" s="28">
        <v>0</v>
      </c>
      <c r="AD186" s="28">
        <f>+Y186+Z186+AA186+AB186+AC186</f>
        <v>1602</v>
      </c>
      <c r="AE186" s="28">
        <f t="shared" si="141"/>
        <v>13298</v>
      </c>
      <c r="AF186" s="34" t="s">
        <v>38</v>
      </c>
      <c r="AG186" s="47">
        <v>44025</v>
      </c>
      <c r="AH186" s="58"/>
      <c r="AI186" s="56"/>
      <c r="AJ186" s="56"/>
      <c r="AK186" s="56"/>
      <c r="AL186" s="59"/>
      <c r="AM186" s="56"/>
      <c r="AN186" s="56"/>
      <c r="AO186" s="56"/>
      <c r="AP186" s="57"/>
    </row>
    <row r="187" spans="1:42" s="42" customFormat="1" ht="30.6" customHeight="1">
      <c r="A187" s="13">
        <v>178</v>
      </c>
      <c r="B187" s="45" t="s">
        <v>431</v>
      </c>
      <c r="C187" s="45" t="s">
        <v>431</v>
      </c>
      <c r="D187" s="23" t="s">
        <v>432</v>
      </c>
      <c r="E187" s="16" t="s">
        <v>581</v>
      </c>
      <c r="F187" s="17">
        <v>1113745998</v>
      </c>
      <c r="G187" s="17">
        <v>723</v>
      </c>
      <c r="H187" s="163" t="s">
        <v>684</v>
      </c>
      <c r="I187" s="28">
        <v>18000</v>
      </c>
      <c r="J187" s="28">
        <v>0</v>
      </c>
      <c r="K187" s="28">
        <v>0</v>
      </c>
      <c r="L187" s="28">
        <v>0</v>
      </c>
      <c r="M187" s="28">
        <f t="shared" ref="M187:M204" si="142">I187+J187+K187+L187</f>
        <v>18000</v>
      </c>
      <c r="N187" s="17">
        <v>0</v>
      </c>
      <c r="O187" s="17">
        <v>0</v>
      </c>
      <c r="P187" s="28">
        <f t="shared" si="117"/>
        <v>0</v>
      </c>
      <c r="Q187" s="28">
        <f t="shared" si="118"/>
        <v>0</v>
      </c>
      <c r="R187" s="28">
        <f t="shared" si="119"/>
        <v>0</v>
      </c>
      <c r="S187" s="28">
        <v>0</v>
      </c>
      <c r="T187" s="28">
        <v>0</v>
      </c>
      <c r="U187" s="28">
        <v>0</v>
      </c>
      <c r="V187" s="28">
        <f t="shared" ref="V187:V204" si="143">P187+Q187+R187+S187+T187+U187</f>
        <v>0</v>
      </c>
      <c r="W187" s="28">
        <f t="shared" ref="W187:W204" si="144">IF(P187&gt;15000,15000,P187)</f>
        <v>0</v>
      </c>
      <c r="X187" s="28">
        <f t="shared" ref="X187:X204" si="145">V187</f>
        <v>0</v>
      </c>
      <c r="Y187" s="28">
        <f t="shared" si="120"/>
        <v>0</v>
      </c>
      <c r="Z187" s="28">
        <f t="shared" si="121"/>
        <v>0</v>
      </c>
      <c r="AA187" s="38">
        <v>0</v>
      </c>
      <c r="AB187" s="28">
        <v>0</v>
      </c>
      <c r="AC187" s="28">
        <v>0</v>
      </c>
      <c r="AD187" s="28">
        <f t="shared" ref="AD187:AD204" si="146">+Y187+Z187+AA187+AB187+AC187</f>
        <v>0</v>
      </c>
      <c r="AE187" s="28">
        <f t="shared" si="141"/>
        <v>0</v>
      </c>
      <c r="AF187" s="34"/>
      <c r="AG187" s="47"/>
      <c r="AH187" s="56"/>
      <c r="AI187" s="56"/>
      <c r="AJ187" s="56"/>
      <c r="AK187" s="56"/>
      <c r="AL187" s="57"/>
    </row>
    <row r="188" spans="1:42" s="42" customFormat="1" ht="30.6" customHeight="1">
      <c r="A188" s="13">
        <v>179</v>
      </c>
      <c r="B188" s="45" t="s">
        <v>431</v>
      </c>
      <c r="C188" s="45" t="s">
        <v>406</v>
      </c>
      <c r="D188" s="94" t="s">
        <v>433</v>
      </c>
      <c r="E188" s="16" t="s">
        <v>587</v>
      </c>
      <c r="F188" s="106">
        <v>1115470035</v>
      </c>
      <c r="G188" s="17">
        <v>11722</v>
      </c>
      <c r="H188" s="163" t="s">
        <v>685</v>
      </c>
      <c r="I188" s="28">
        <v>14900</v>
      </c>
      <c r="J188" s="28">
        <v>0</v>
      </c>
      <c r="K188" s="28">
        <v>0</v>
      </c>
      <c r="L188" s="28">
        <v>0</v>
      </c>
      <c r="M188" s="28">
        <f t="shared" si="142"/>
        <v>14900</v>
      </c>
      <c r="N188" s="17">
        <v>0</v>
      </c>
      <c r="O188" s="17">
        <v>0</v>
      </c>
      <c r="P188" s="28">
        <f t="shared" si="117"/>
        <v>0</v>
      </c>
      <c r="Q188" s="28">
        <f t="shared" si="118"/>
        <v>0</v>
      </c>
      <c r="R188" s="28">
        <f t="shared" si="119"/>
        <v>0</v>
      </c>
      <c r="S188" s="28">
        <v>0</v>
      </c>
      <c r="T188" s="28">
        <v>0</v>
      </c>
      <c r="U188" s="28">
        <v>0</v>
      </c>
      <c r="V188" s="28">
        <f t="shared" si="143"/>
        <v>0</v>
      </c>
      <c r="W188" s="28">
        <f t="shared" si="144"/>
        <v>0</v>
      </c>
      <c r="X188" s="28">
        <f t="shared" si="145"/>
        <v>0</v>
      </c>
      <c r="Y188" s="28">
        <f t="shared" si="120"/>
        <v>0</v>
      </c>
      <c r="Z188" s="28">
        <f t="shared" si="121"/>
        <v>0</v>
      </c>
      <c r="AA188" s="38">
        <v>0</v>
      </c>
      <c r="AB188" s="28">
        <v>0</v>
      </c>
      <c r="AC188" s="28">
        <v>0</v>
      </c>
      <c r="AD188" s="28">
        <f t="shared" si="146"/>
        <v>0</v>
      </c>
      <c r="AE188" s="28">
        <f t="shared" si="141"/>
        <v>0</v>
      </c>
      <c r="AF188" s="34"/>
      <c r="AG188" s="47"/>
      <c r="AH188" s="56"/>
      <c r="AI188" s="56"/>
      <c r="AJ188" s="56"/>
      <c r="AK188" s="56"/>
      <c r="AL188" s="57"/>
    </row>
    <row r="189" spans="1:42" s="42" customFormat="1" ht="30.6" customHeight="1">
      <c r="A189" s="13">
        <v>180</v>
      </c>
      <c r="B189" s="45" t="s">
        <v>434</v>
      </c>
      <c r="C189" s="45" t="s">
        <v>434</v>
      </c>
      <c r="D189" s="23" t="s">
        <v>435</v>
      </c>
      <c r="E189" s="16" t="s">
        <v>581</v>
      </c>
      <c r="F189" s="17">
        <v>1111845915</v>
      </c>
      <c r="G189" s="17">
        <v>1299</v>
      </c>
      <c r="H189" s="163" t="s">
        <v>686</v>
      </c>
      <c r="I189" s="28">
        <v>18000</v>
      </c>
      <c r="J189" s="28">
        <v>0</v>
      </c>
      <c r="K189" s="28">
        <v>0</v>
      </c>
      <c r="L189" s="28">
        <v>0</v>
      </c>
      <c r="M189" s="28">
        <f t="shared" si="142"/>
        <v>18000</v>
      </c>
      <c r="N189" s="17">
        <v>30</v>
      </c>
      <c r="O189" s="17">
        <v>0</v>
      </c>
      <c r="P189" s="28">
        <f t="shared" si="117"/>
        <v>18000</v>
      </c>
      <c r="Q189" s="28">
        <f t="shared" si="118"/>
        <v>0</v>
      </c>
      <c r="R189" s="28">
        <f t="shared" si="119"/>
        <v>0</v>
      </c>
      <c r="S189" s="28">
        <v>0</v>
      </c>
      <c r="T189" s="28">
        <v>0</v>
      </c>
      <c r="U189" s="28">
        <v>0</v>
      </c>
      <c r="V189" s="28">
        <f t="shared" si="143"/>
        <v>18000</v>
      </c>
      <c r="W189" s="28">
        <f t="shared" si="144"/>
        <v>15000</v>
      </c>
      <c r="X189" s="28">
        <f t="shared" si="145"/>
        <v>18000</v>
      </c>
      <c r="Y189" s="28">
        <f t="shared" si="120"/>
        <v>1500</v>
      </c>
      <c r="Z189" s="28">
        <f t="shared" si="121"/>
        <v>135</v>
      </c>
      <c r="AA189" s="38">
        <v>0</v>
      </c>
      <c r="AB189" s="28">
        <v>0</v>
      </c>
      <c r="AC189" s="28">
        <v>0</v>
      </c>
      <c r="AD189" s="28">
        <f t="shared" si="146"/>
        <v>1635</v>
      </c>
      <c r="AE189" s="28">
        <f t="shared" si="141"/>
        <v>16365</v>
      </c>
      <c r="AF189" s="34" t="s">
        <v>38</v>
      </c>
      <c r="AG189" s="47">
        <v>44025</v>
      </c>
      <c r="AH189" s="56"/>
      <c r="AI189" s="56"/>
      <c r="AJ189" s="56"/>
      <c r="AK189" s="56"/>
      <c r="AL189" s="56"/>
      <c r="AM189" s="56"/>
      <c r="AN189" s="56"/>
      <c r="AO189" s="56"/>
      <c r="AP189" s="57"/>
    </row>
    <row r="190" spans="1:42" s="42" customFormat="1" ht="30.6" customHeight="1">
      <c r="A190" s="13">
        <v>181</v>
      </c>
      <c r="B190" s="45" t="s">
        <v>434</v>
      </c>
      <c r="C190" s="45" t="s">
        <v>436</v>
      </c>
      <c r="D190" s="23" t="s">
        <v>437</v>
      </c>
      <c r="E190" s="16" t="s">
        <v>581</v>
      </c>
      <c r="F190" s="19">
        <v>1113326651</v>
      </c>
      <c r="G190" s="17">
        <v>1300</v>
      </c>
      <c r="H190" s="163" t="s">
        <v>687</v>
      </c>
      <c r="I190" s="28">
        <v>16400</v>
      </c>
      <c r="J190" s="28">
        <v>0</v>
      </c>
      <c r="K190" s="28">
        <v>0</v>
      </c>
      <c r="L190" s="28">
        <v>0</v>
      </c>
      <c r="M190" s="28">
        <f t="shared" si="142"/>
        <v>16400</v>
      </c>
      <c r="N190" s="17">
        <v>30</v>
      </c>
      <c r="O190" s="17">
        <v>0</v>
      </c>
      <c r="P190" s="28">
        <f t="shared" si="117"/>
        <v>16400</v>
      </c>
      <c r="Q190" s="28">
        <f t="shared" si="118"/>
        <v>0</v>
      </c>
      <c r="R190" s="28">
        <f t="shared" si="119"/>
        <v>0</v>
      </c>
      <c r="S190" s="28">
        <v>0</v>
      </c>
      <c r="T190" s="28">
        <v>0</v>
      </c>
      <c r="U190" s="28">
        <v>0</v>
      </c>
      <c r="V190" s="28">
        <f t="shared" si="143"/>
        <v>16400</v>
      </c>
      <c r="W190" s="28">
        <f t="shared" si="144"/>
        <v>15000</v>
      </c>
      <c r="X190" s="28">
        <f t="shared" si="145"/>
        <v>16400</v>
      </c>
      <c r="Y190" s="28">
        <f t="shared" si="120"/>
        <v>1500</v>
      </c>
      <c r="Z190" s="28">
        <f t="shared" si="121"/>
        <v>123</v>
      </c>
      <c r="AA190" s="38">
        <v>0</v>
      </c>
      <c r="AB190" s="28">
        <v>0</v>
      </c>
      <c r="AC190" s="28">
        <v>0</v>
      </c>
      <c r="AD190" s="28">
        <f t="shared" si="146"/>
        <v>1623</v>
      </c>
      <c r="AE190" s="28">
        <f t="shared" si="141"/>
        <v>14777</v>
      </c>
      <c r="AF190" s="34" t="s">
        <v>38</v>
      </c>
      <c r="AG190" s="47">
        <v>44025</v>
      </c>
      <c r="AH190" s="56"/>
      <c r="AI190" s="56"/>
      <c r="AJ190" s="56"/>
      <c r="AK190" s="56"/>
      <c r="AL190" s="56"/>
      <c r="AM190" s="56"/>
      <c r="AN190" s="56"/>
      <c r="AO190" s="56"/>
      <c r="AP190" s="57"/>
    </row>
    <row r="191" spans="1:42" s="42" customFormat="1" ht="30.6" customHeight="1">
      <c r="A191" s="13">
        <v>182</v>
      </c>
      <c r="B191" s="45" t="s">
        <v>438</v>
      </c>
      <c r="C191" s="45" t="s">
        <v>438</v>
      </c>
      <c r="D191" s="12" t="s">
        <v>439</v>
      </c>
      <c r="E191" s="231" t="s">
        <v>581</v>
      </c>
      <c r="F191" s="17">
        <v>1113516442</v>
      </c>
      <c r="G191" s="17">
        <v>71</v>
      </c>
      <c r="H191" s="163" t="s">
        <v>688</v>
      </c>
      <c r="I191" s="28">
        <v>20000</v>
      </c>
      <c r="J191" s="28">
        <v>0</v>
      </c>
      <c r="K191" s="28">
        <v>0</v>
      </c>
      <c r="L191" s="28">
        <v>0</v>
      </c>
      <c r="M191" s="28">
        <f t="shared" si="142"/>
        <v>20000</v>
      </c>
      <c r="N191" s="17">
        <v>30</v>
      </c>
      <c r="O191" s="17">
        <v>0</v>
      </c>
      <c r="P191" s="28">
        <f t="shared" si="117"/>
        <v>20000</v>
      </c>
      <c r="Q191" s="28">
        <f t="shared" si="118"/>
        <v>0</v>
      </c>
      <c r="R191" s="28">
        <f t="shared" si="119"/>
        <v>0</v>
      </c>
      <c r="S191" s="28">
        <v>0</v>
      </c>
      <c r="T191" s="28">
        <v>0</v>
      </c>
      <c r="U191" s="28">
        <v>0</v>
      </c>
      <c r="V191" s="28">
        <f t="shared" si="143"/>
        <v>20000</v>
      </c>
      <c r="W191" s="28">
        <f t="shared" si="144"/>
        <v>15000</v>
      </c>
      <c r="X191" s="28">
        <f t="shared" si="145"/>
        <v>20000</v>
      </c>
      <c r="Y191" s="28">
        <f t="shared" si="120"/>
        <v>1500</v>
      </c>
      <c r="Z191" s="28">
        <f t="shared" si="121"/>
        <v>150</v>
      </c>
      <c r="AA191" s="38">
        <v>0</v>
      </c>
      <c r="AB191" s="28">
        <v>0</v>
      </c>
      <c r="AC191" s="28">
        <v>0</v>
      </c>
      <c r="AD191" s="28">
        <f t="shared" si="146"/>
        <v>1650</v>
      </c>
      <c r="AE191" s="28">
        <f t="shared" si="141"/>
        <v>18350</v>
      </c>
      <c r="AF191" s="34" t="s">
        <v>38</v>
      </c>
      <c r="AG191" s="47">
        <v>44024</v>
      </c>
      <c r="AH191" s="58"/>
      <c r="AI191" s="56"/>
      <c r="AJ191" s="56"/>
      <c r="AK191" s="56"/>
      <c r="AL191" s="59"/>
      <c r="AM191" s="56"/>
      <c r="AN191" s="56"/>
      <c r="AO191" s="56"/>
      <c r="AP191" s="57"/>
    </row>
    <row r="192" spans="1:42" s="42" customFormat="1" ht="30.6" customHeight="1">
      <c r="A192" s="13">
        <v>183</v>
      </c>
      <c r="B192" s="45" t="s">
        <v>438</v>
      </c>
      <c r="C192" s="45" t="s">
        <v>440</v>
      </c>
      <c r="D192" s="133" t="s">
        <v>441</v>
      </c>
      <c r="E192" s="231" t="s">
        <v>584</v>
      </c>
      <c r="F192" s="14">
        <v>1112424266</v>
      </c>
      <c r="G192" s="14">
        <v>1420</v>
      </c>
      <c r="H192" s="163" t="s">
        <v>689</v>
      </c>
      <c r="I192" s="28">
        <v>16400</v>
      </c>
      <c r="J192" s="28">
        <v>0</v>
      </c>
      <c r="K192" s="28">
        <v>0</v>
      </c>
      <c r="L192" s="28">
        <v>0</v>
      </c>
      <c r="M192" s="28">
        <f t="shared" si="142"/>
        <v>16400</v>
      </c>
      <c r="N192" s="17">
        <v>30</v>
      </c>
      <c r="O192" s="17">
        <v>0</v>
      </c>
      <c r="P192" s="28">
        <f t="shared" si="117"/>
        <v>16400</v>
      </c>
      <c r="Q192" s="28">
        <f t="shared" si="118"/>
        <v>0</v>
      </c>
      <c r="R192" s="28">
        <f t="shared" si="119"/>
        <v>0</v>
      </c>
      <c r="S192" s="28">
        <v>0</v>
      </c>
      <c r="T192" s="28">
        <v>0</v>
      </c>
      <c r="U192" s="28">
        <v>0</v>
      </c>
      <c r="V192" s="28">
        <f t="shared" si="143"/>
        <v>16400</v>
      </c>
      <c r="W192" s="28">
        <f t="shared" si="144"/>
        <v>15000</v>
      </c>
      <c r="X192" s="28">
        <f t="shared" si="145"/>
        <v>16400</v>
      </c>
      <c r="Y192" s="28">
        <f t="shared" si="120"/>
        <v>1500</v>
      </c>
      <c r="Z192" s="28">
        <f t="shared" si="121"/>
        <v>123</v>
      </c>
      <c r="AA192" s="38">
        <v>0</v>
      </c>
      <c r="AB192" s="28">
        <v>0</v>
      </c>
      <c r="AC192" s="28">
        <v>0</v>
      </c>
      <c r="AD192" s="28">
        <f t="shared" si="146"/>
        <v>1623</v>
      </c>
      <c r="AE192" s="28">
        <f t="shared" si="141"/>
        <v>14777</v>
      </c>
      <c r="AF192" s="34" t="s">
        <v>38</v>
      </c>
      <c r="AG192" s="47">
        <v>44024</v>
      </c>
      <c r="AI192" s="56"/>
      <c r="AJ192" s="56"/>
      <c r="AK192" s="56"/>
      <c r="AL192" s="56"/>
      <c r="AM192" s="56"/>
      <c r="AN192" s="56"/>
      <c r="AO192" s="56"/>
      <c r="AP192" s="57"/>
    </row>
    <row r="193" spans="1:42" s="42" customFormat="1" ht="30.6" customHeight="1">
      <c r="A193" s="13">
        <v>184</v>
      </c>
      <c r="B193" s="45" t="s">
        <v>438</v>
      </c>
      <c r="C193" s="66" t="s">
        <v>354</v>
      </c>
      <c r="D193" s="162" t="s">
        <v>442</v>
      </c>
      <c r="E193" s="231" t="s">
        <v>587</v>
      </c>
      <c r="F193" s="62">
        <v>1115302478</v>
      </c>
      <c r="G193" s="60">
        <v>11643</v>
      </c>
      <c r="H193" s="127" t="s">
        <v>690</v>
      </c>
      <c r="I193" s="28">
        <v>14900</v>
      </c>
      <c r="J193" s="28">
        <v>0</v>
      </c>
      <c r="K193" s="28">
        <v>0</v>
      </c>
      <c r="L193" s="28">
        <v>0</v>
      </c>
      <c r="M193" s="28">
        <f t="shared" si="142"/>
        <v>14900</v>
      </c>
      <c r="N193" s="17">
        <v>30</v>
      </c>
      <c r="O193" s="17">
        <v>0</v>
      </c>
      <c r="P193" s="28">
        <f t="shared" si="117"/>
        <v>14900</v>
      </c>
      <c r="Q193" s="28">
        <f t="shared" si="118"/>
        <v>0</v>
      </c>
      <c r="R193" s="28">
        <f t="shared" si="119"/>
        <v>0</v>
      </c>
      <c r="S193" s="28">
        <v>0</v>
      </c>
      <c r="T193" s="28">
        <v>0</v>
      </c>
      <c r="U193" s="28">
        <v>0</v>
      </c>
      <c r="V193" s="28">
        <f t="shared" si="143"/>
        <v>14900</v>
      </c>
      <c r="W193" s="28">
        <f t="shared" si="144"/>
        <v>14900</v>
      </c>
      <c r="X193" s="28">
        <f t="shared" si="145"/>
        <v>14900</v>
      </c>
      <c r="Y193" s="28">
        <f t="shared" si="120"/>
        <v>1490</v>
      </c>
      <c r="Z193" s="28">
        <f t="shared" si="121"/>
        <v>112</v>
      </c>
      <c r="AA193" s="38">
        <v>0</v>
      </c>
      <c r="AB193" s="28">
        <v>0</v>
      </c>
      <c r="AC193" s="28">
        <v>0</v>
      </c>
      <c r="AD193" s="28">
        <f t="shared" si="146"/>
        <v>1602</v>
      </c>
      <c r="AE193" s="28">
        <f t="shared" si="141"/>
        <v>13298</v>
      </c>
      <c r="AF193" s="34" t="s">
        <v>38</v>
      </c>
      <c r="AG193" s="47">
        <v>44024</v>
      </c>
      <c r="AI193" s="56"/>
      <c r="AJ193" s="56"/>
      <c r="AK193" s="56"/>
      <c r="AL193" s="56"/>
      <c r="AM193" s="56"/>
      <c r="AN193" s="56"/>
      <c r="AO193" s="56"/>
      <c r="AP193" s="57"/>
    </row>
    <row r="194" spans="1:42" s="42" customFormat="1" ht="30.6" customHeight="1">
      <c r="A194" s="13">
        <v>185</v>
      </c>
      <c r="B194" s="45" t="s">
        <v>438</v>
      </c>
      <c r="C194" s="66" t="s">
        <v>443</v>
      </c>
      <c r="D194" s="23" t="s">
        <v>444</v>
      </c>
      <c r="E194" s="231" t="s">
        <v>584</v>
      </c>
      <c r="F194" s="173">
        <v>1112257240</v>
      </c>
      <c r="G194" s="60">
        <v>11659</v>
      </c>
      <c r="H194" s="127" t="s">
        <v>691</v>
      </c>
      <c r="I194" s="28">
        <v>16400</v>
      </c>
      <c r="J194" s="28">
        <v>0</v>
      </c>
      <c r="K194" s="28">
        <v>0</v>
      </c>
      <c r="L194" s="28">
        <v>0</v>
      </c>
      <c r="M194" s="28">
        <f t="shared" si="142"/>
        <v>16400</v>
      </c>
      <c r="N194" s="17">
        <v>30</v>
      </c>
      <c r="O194" s="17">
        <v>0</v>
      </c>
      <c r="P194" s="28">
        <f t="shared" si="117"/>
        <v>16400</v>
      </c>
      <c r="Q194" s="28">
        <f t="shared" si="118"/>
        <v>0</v>
      </c>
      <c r="R194" s="28">
        <f t="shared" si="119"/>
        <v>0</v>
      </c>
      <c r="S194" s="28">
        <v>0</v>
      </c>
      <c r="T194" s="28">
        <v>0</v>
      </c>
      <c r="U194" s="28">
        <v>0</v>
      </c>
      <c r="V194" s="28">
        <f t="shared" si="143"/>
        <v>16400</v>
      </c>
      <c r="W194" s="28">
        <f t="shared" si="144"/>
        <v>15000</v>
      </c>
      <c r="X194" s="28">
        <f t="shared" si="145"/>
        <v>16400</v>
      </c>
      <c r="Y194" s="28">
        <f t="shared" si="120"/>
        <v>1500</v>
      </c>
      <c r="Z194" s="28">
        <f t="shared" si="121"/>
        <v>123</v>
      </c>
      <c r="AA194" s="38">
        <v>0</v>
      </c>
      <c r="AB194" s="28">
        <v>0</v>
      </c>
      <c r="AC194" s="28">
        <v>0</v>
      </c>
      <c r="AD194" s="28">
        <f t="shared" si="146"/>
        <v>1623</v>
      </c>
      <c r="AE194" s="28">
        <f t="shared" si="141"/>
        <v>14777</v>
      </c>
      <c r="AF194" s="34" t="s">
        <v>38</v>
      </c>
      <c r="AG194" s="47">
        <v>44024</v>
      </c>
      <c r="AH194" s="56"/>
      <c r="AI194" s="56"/>
      <c r="AJ194" s="56"/>
      <c r="AK194" s="56"/>
      <c r="AL194" s="56"/>
      <c r="AM194" s="56"/>
      <c r="AN194" s="56"/>
      <c r="AO194" s="56"/>
      <c r="AP194" s="57"/>
    </row>
    <row r="195" spans="1:42" s="42" customFormat="1" ht="30.6" customHeight="1">
      <c r="A195" s="13">
        <v>186</v>
      </c>
      <c r="B195" s="45" t="s">
        <v>438</v>
      </c>
      <c r="C195" s="66" t="s">
        <v>445</v>
      </c>
      <c r="D195" s="61" t="s">
        <v>446</v>
      </c>
      <c r="E195" s="231" t="s">
        <v>587</v>
      </c>
      <c r="F195" s="173">
        <v>1115434728</v>
      </c>
      <c r="G195" s="60">
        <v>11694</v>
      </c>
      <c r="H195" s="127" t="s">
        <v>692</v>
      </c>
      <c r="I195" s="28">
        <v>14900</v>
      </c>
      <c r="J195" s="28">
        <v>0</v>
      </c>
      <c r="K195" s="28">
        <v>0</v>
      </c>
      <c r="L195" s="28">
        <v>0</v>
      </c>
      <c r="M195" s="28">
        <f t="shared" si="142"/>
        <v>14900</v>
      </c>
      <c r="N195" s="17">
        <v>30</v>
      </c>
      <c r="O195" s="17">
        <v>0</v>
      </c>
      <c r="P195" s="28">
        <f t="shared" si="117"/>
        <v>14900</v>
      </c>
      <c r="Q195" s="28">
        <f t="shared" si="118"/>
        <v>0</v>
      </c>
      <c r="R195" s="28">
        <f t="shared" si="119"/>
        <v>0</v>
      </c>
      <c r="S195" s="28">
        <v>0</v>
      </c>
      <c r="T195" s="28">
        <v>0</v>
      </c>
      <c r="U195" s="28">
        <v>0</v>
      </c>
      <c r="V195" s="28">
        <f t="shared" si="143"/>
        <v>14900</v>
      </c>
      <c r="W195" s="28">
        <f t="shared" si="144"/>
        <v>14900</v>
      </c>
      <c r="X195" s="28">
        <f t="shared" si="145"/>
        <v>14900</v>
      </c>
      <c r="Y195" s="28">
        <f t="shared" si="120"/>
        <v>1490</v>
      </c>
      <c r="Z195" s="28">
        <f t="shared" si="121"/>
        <v>112</v>
      </c>
      <c r="AA195" s="38">
        <v>0</v>
      </c>
      <c r="AB195" s="28">
        <v>0</v>
      </c>
      <c r="AC195" s="28">
        <v>0</v>
      </c>
      <c r="AD195" s="28">
        <f t="shared" si="146"/>
        <v>1602</v>
      </c>
      <c r="AE195" s="28">
        <f t="shared" si="141"/>
        <v>13298</v>
      </c>
      <c r="AF195" s="34" t="s">
        <v>38</v>
      </c>
      <c r="AG195" s="47">
        <v>44024</v>
      </c>
      <c r="AI195" s="56"/>
      <c r="AJ195" s="56"/>
      <c r="AK195" s="56"/>
      <c r="AL195" s="56"/>
      <c r="AM195" s="56"/>
      <c r="AN195" s="56"/>
      <c r="AO195" s="56"/>
      <c r="AP195" s="57"/>
    </row>
    <row r="196" spans="1:42" s="42" customFormat="1" ht="30.6" customHeight="1">
      <c r="A196" s="13">
        <v>187</v>
      </c>
      <c r="B196" s="45" t="s">
        <v>438</v>
      </c>
      <c r="C196" s="45" t="s">
        <v>447</v>
      </c>
      <c r="D196" s="23" t="s">
        <v>448</v>
      </c>
      <c r="E196" s="231" t="s">
        <v>587</v>
      </c>
      <c r="F196" s="173">
        <v>1115469758</v>
      </c>
      <c r="G196" s="60">
        <v>11728</v>
      </c>
      <c r="H196" s="127" t="s">
        <v>693</v>
      </c>
      <c r="I196" s="28">
        <v>14900</v>
      </c>
      <c r="J196" s="28">
        <v>0</v>
      </c>
      <c r="K196" s="28">
        <v>0</v>
      </c>
      <c r="L196" s="28">
        <v>0</v>
      </c>
      <c r="M196" s="28">
        <f t="shared" si="142"/>
        <v>14900</v>
      </c>
      <c r="N196" s="17">
        <v>0</v>
      </c>
      <c r="O196" s="17">
        <v>0</v>
      </c>
      <c r="P196" s="28">
        <f t="shared" si="117"/>
        <v>0</v>
      </c>
      <c r="Q196" s="28">
        <f t="shared" si="118"/>
        <v>0</v>
      </c>
      <c r="R196" s="28">
        <f t="shared" si="119"/>
        <v>0</v>
      </c>
      <c r="S196" s="28">
        <v>0</v>
      </c>
      <c r="T196" s="28">
        <v>0</v>
      </c>
      <c r="U196" s="28">
        <v>0</v>
      </c>
      <c r="V196" s="28">
        <f t="shared" si="143"/>
        <v>0</v>
      </c>
      <c r="W196" s="28">
        <f t="shared" si="144"/>
        <v>0</v>
      </c>
      <c r="X196" s="28">
        <f t="shared" si="145"/>
        <v>0</v>
      </c>
      <c r="Y196" s="28">
        <f t="shared" si="120"/>
        <v>0</v>
      </c>
      <c r="Z196" s="28">
        <f t="shared" si="121"/>
        <v>0</v>
      </c>
      <c r="AA196" s="38">
        <v>0</v>
      </c>
      <c r="AB196" s="28">
        <v>0</v>
      </c>
      <c r="AC196" s="28">
        <v>0</v>
      </c>
      <c r="AD196" s="28">
        <f t="shared" si="146"/>
        <v>0</v>
      </c>
      <c r="AE196" s="28">
        <f t="shared" si="141"/>
        <v>0</v>
      </c>
      <c r="AF196" s="34"/>
      <c r="AG196" s="47"/>
      <c r="AI196" s="56"/>
      <c r="AJ196" s="56"/>
      <c r="AK196" s="56"/>
      <c r="AL196" s="56"/>
      <c r="AM196" s="56"/>
      <c r="AN196" s="56"/>
      <c r="AO196" s="56"/>
      <c r="AP196" s="57"/>
    </row>
    <row r="197" spans="1:42" s="42" customFormat="1" ht="30.6" customHeight="1">
      <c r="A197" s="13">
        <v>188</v>
      </c>
      <c r="B197" s="45" t="s">
        <v>438</v>
      </c>
      <c r="C197" s="66" t="s">
        <v>784</v>
      </c>
      <c r="D197" s="23" t="s">
        <v>438</v>
      </c>
      <c r="E197" s="231" t="s">
        <v>587</v>
      </c>
      <c r="F197" s="187">
        <v>1114571555</v>
      </c>
      <c r="G197" s="60">
        <v>11814</v>
      </c>
      <c r="H197" s="144" t="s">
        <v>785</v>
      </c>
      <c r="I197" s="28">
        <v>14900</v>
      </c>
      <c r="J197" s="28">
        <v>0</v>
      </c>
      <c r="K197" s="28">
        <v>0</v>
      </c>
      <c r="L197" s="28">
        <v>0</v>
      </c>
      <c r="M197" s="28">
        <f t="shared" si="142"/>
        <v>14900</v>
      </c>
      <c r="N197" s="17">
        <v>30</v>
      </c>
      <c r="O197" s="17">
        <v>0</v>
      </c>
      <c r="P197" s="28">
        <f t="shared" si="117"/>
        <v>14900</v>
      </c>
      <c r="Q197" s="28">
        <f t="shared" si="118"/>
        <v>0</v>
      </c>
      <c r="R197" s="28">
        <f t="shared" si="119"/>
        <v>0</v>
      </c>
      <c r="S197" s="28">
        <v>0</v>
      </c>
      <c r="T197" s="28">
        <v>0</v>
      </c>
      <c r="U197" s="28">
        <v>0</v>
      </c>
      <c r="V197" s="28">
        <f t="shared" si="143"/>
        <v>14900</v>
      </c>
      <c r="W197" s="28">
        <f t="shared" si="144"/>
        <v>14900</v>
      </c>
      <c r="X197" s="28">
        <f t="shared" si="145"/>
        <v>14900</v>
      </c>
      <c r="Y197" s="28">
        <f t="shared" si="120"/>
        <v>1490</v>
      </c>
      <c r="Z197" s="28">
        <f t="shared" si="121"/>
        <v>112</v>
      </c>
      <c r="AA197" s="38">
        <v>0</v>
      </c>
      <c r="AB197" s="28">
        <v>0</v>
      </c>
      <c r="AC197" s="28">
        <v>0</v>
      </c>
      <c r="AD197" s="28">
        <f t="shared" si="146"/>
        <v>1602</v>
      </c>
      <c r="AE197" s="28">
        <f t="shared" si="141"/>
        <v>13298</v>
      </c>
      <c r="AF197" s="34" t="s">
        <v>38</v>
      </c>
      <c r="AG197" s="47">
        <v>44024</v>
      </c>
      <c r="AI197" s="56"/>
      <c r="AJ197" s="56"/>
      <c r="AK197" s="56"/>
      <c r="AL197" s="56"/>
      <c r="AM197" s="56"/>
      <c r="AN197" s="56"/>
      <c r="AO197" s="56"/>
      <c r="AP197" s="57"/>
    </row>
    <row r="198" spans="1:42" s="42" customFormat="1" ht="30.6" customHeight="1">
      <c r="A198" s="13">
        <v>189</v>
      </c>
      <c r="B198" s="45" t="s">
        <v>438</v>
      </c>
      <c r="C198" s="66" t="s">
        <v>786</v>
      </c>
      <c r="D198" s="152" t="s">
        <v>787</v>
      </c>
      <c r="E198" s="231" t="s">
        <v>587</v>
      </c>
      <c r="F198" s="187">
        <v>1115608664</v>
      </c>
      <c r="G198" s="60">
        <v>11818</v>
      </c>
      <c r="H198" s="141" t="s">
        <v>788</v>
      </c>
      <c r="I198" s="28">
        <v>14900</v>
      </c>
      <c r="J198" s="28">
        <v>0</v>
      </c>
      <c r="K198" s="28">
        <v>0</v>
      </c>
      <c r="L198" s="28">
        <v>0</v>
      </c>
      <c r="M198" s="28">
        <f t="shared" si="142"/>
        <v>14900</v>
      </c>
      <c r="N198" s="17">
        <v>30</v>
      </c>
      <c r="O198" s="17">
        <v>0</v>
      </c>
      <c r="P198" s="28">
        <f t="shared" si="117"/>
        <v>14900</v>
      </c>
      <c r="Q198" s="28">
        <f t="shared" si="118"/>
        <v>0</v>
      </c>
      <c r="R198" s="28">
        <f t="shared" si="119"/>
        <v>0</v>
      </c>
      <c r="S198" s="28">
        <v>0</v>
      </c>
      <c r="T198" s="28">
        <v>0</v>
      </c>
      <c r="U198" s="28">
        <v>0</v>
      </c>
      <c r="V198" s="28">
        <f t="shared" si="143"/>
        <v>14900</v>
      </c>
      <c r="W198" s="28">
        <f t="shared" si="144"/>
        <v>14900</v>
      </c>
      <c r="X198" s="28">
        <f t="shared" si="145"/>
        <v>14900</v>
      </c>
      <c r="Y198" s="28">
        <f t="shared" si="120"/>
        <v>1490</v>
      </c>
      <c r="Z198" s="28">
        <f t="shared" si="121"/>
        <v>112</v>
      </c>
      <c r="AA198" s="38">
        <v>0</v>
      </c>
      <c r="AB198" s="28">
        <v>0</v>
      </c>
      <c r="AC198" s="28">
        <v>0</v>
      </c>
      <c r="AD198" s="28">
        <f t="shared" si="146"/>
        <v>1602</v>
      </c>
      <c r="AE198" s="28">
        <f t="shared" si="141"/>
        <v>13298</v>
      </c>
      <c r="AF198" s="34" t="s">
        <v>38</v>
      </c>
      <c r="AG198" s="47">
        <v>44024</v>
      </c>
      <c r="AI198" s="56"/>
      <c r="AJ198" s="56"/>
      <c r="AK198" s="56"/>
      <c r="AL198" s="56"/>
      <c r="AM198" s="56"/>
      <c r="AN198" s="56"/>
      <c r="AO198" s="56"/>
      <c r="AP198" s="57"/>
    </row>
    <row r="199" spans="1:42" s="42" customFormat="1" ht="30.6" customHeight="1">
      <c r="A199" s="13">
        <v>190</v>
      </c>
      <c r="B199" s="45" t="s">
        <v>450</v>
      </c>
      <c r="C199" s="23" t="s">
        <v>450</v>
      </c>
      <c r="D199" s="23" t="s">
        <v>451</v>
      </c>
      <c r="E199" s="16" t="s">
        <v>584</v>
      </c>
      <c r="F199" s="17">
        <v>1106654254</v>
      </c>
      <c r="G199" s="18">
        <v>765</v>
      </c>
      <c r="H199" s="163" t="s">
        <v>694</v>
      </c>
      <c r="I199" s="28">
        <v>18000</v>
      </c>
      <c r="J199" s="28">
        <v>0</v>
      </c>
      <c r="K199" s="28">
        <v>0</v>
      </c>
      <c r="L199" s="28">
        <v>0</v>
      </c>
      <c r="M199" s="28">
        <f t="shared" si="142"/>
        <v>18000</v>
      </c>
      <c r="N199" s="17">
        <v>30</v>
      </c>
      <c r="O199" s="17">
        <v>0</v>
      </c>
      <c r="P199" s="28">
        <f t="shared" si="117"/>
        <v>18000</v>
      </c>
      <c r="Q199" s="28">
        <f t="shared" si="118"/>
        <v>0</v>
      </c>
      <c r="R199" s="28">
        <f t="shared" si="119"/>
        <v>0</v>
      </c>
      <c r="S199" s="28">
        <v>0</v>
      </c>
      <c r="T199" s="28">
        <v>0</v>
      </c>
      <c r="U199" s="28">
        <v>0</v>
      </c>
      <c r="V199" s="28">
        <f t="shared" si="143"/>
        <v>18000</v>
      </c>
      <c r="W199" s="28">
        <f t="shared" si="144"/>
        <v>15000</v>
      </c>
      <c r="X199" s="28">
        <f t="shared" si="145"/>
        <v>18000</v>
      </c>
      <c r="Y199" s="28">
        <f t="shared" si="120"/>
        <v>1500</v>
      </c>
      <c r="Z199" s="28">
        <f t="shared" si="121"/>
        <v>135</v>
      </c>
      <c r="AA199" s="38">
        <v>0</v>
      </c>
      <c r="AB199" s="28">
        <v>0</v>
      </c>
      <c r="AC199" s="28">
        <v>0</v>
      </c>
      <c r="AD199" s="28">
        <f t="shared" si="146"/>
        <v>1635</v>
      </c>
      <c r="AE199" s="28">
        <f t="shared" si="141"/>
        <v>16365</v>
      </c>
      <c r="AF199" s="34" t="s">
        <v>38</v>
      </c>
      <c r="AG199" s="47">
        <v>44025</v>
      </c>
      <c r="AH199" s="58"/>
      <c r="AI199" s="56"/>
      <c r="AJ199" s="56"/>
      <c r="AK199" s="56"/>
      <c r="AL199" s="56"/>
      <c r="AM199" s="56"/>
      <c r="AN199" s="56"/>
      <c r="AO199" s="56"/>
      <c r="AP199" s="57"/>
    </row>
    <row r="200" spans="1:42" s="42" customFormat="1" ht="30.6" customHeight="1">
      <c r="A200" s="13">
        <v>191</v>
      </c>
      <c r="B200" s="45" t="s">
        <v>450</v>
      </c>
      <c r="C200" s="16" t="s">
        <v>452</v>
      </c>
      <c r="D200" s="12" t="s">
        <v>453</v>
      </c>
      <c r="E200" s="16" t="s">
        <v>587</v>
      </c>
      <c r="F200" s="13">
        <v>1114594041</v>
      </c>
      <c r="G200" s="14">
        <v>1286</v>
      </c>
      <c r="H200" s="163" t="s">
        <v>695</v>
      </c>
      <c r="I200" s="28">
        <v>16400</v>
      </c>
      <c r="J200" s="28">
        <v>0</v>
      </c>
      <c r="K200" s="28">
        <v>0</v>
      </c>
      <c r="L200" s="28">
        <v>0</v>
      </c>
      <c r="M200" s="28">
        <f t="shared" si="142"/>
        <v>16400</v>
      </c>
      <c r="N200" s="17">
        <v>30</v>
      </c>
      <c r="O200" s="17">
        <v>0</v>
      </c>
      <c r="P200" s="28">
        <f t="shared" si="117"/>
        <v>16400</v>
      </c>
      <c r="Q200" s="28">
        <f t="shared" si="118"/>
        <v>0</v>
      </c>
      <c r="R200" s="28">
        <f t="shared" si="119"/>
        <v>0</v>
      </c>
      <c r="S200" s="28">
        <v>0</v>
      </c>
      <c r="T200" s="28">
        <v>0</v>
      </c>
      <c r="U200" s="28">
        <v>0</v>
      </c>
      <c r="V200" s="28">
        <f t="shared" si="143"/>
        <v>16400</v>
      </c>
      <c r="W200" s="28">
        <f t="shared" si="144"/>
        <v>15000</v>
      </c>
      <c r="X200" s="28">
        <f t="shared" si="145"/>
        <v>16400</v>
      </c>
      <c r="Y200" s="28">
        <f t="shared" si="120"/>
        <v>1500</v>
      </c>
      <c r="Z200" s="28">
        <f t="shared" si="121"/>
        <v>123</v>
      </c>
      <c r="AA200" s="38">
        <v>0</v>
      </c>
      <c r="AB200" s="28">
        <v>0</v>
      </c>
      <c r="AC200" s="28">
        <v>0</v>
      </c>
      <c r="AD200" s="28">
        <f t="shared" si="146"/>
        <v>1623</v>
      </c>
      <c r="AE200" s="28">
        <f t="shared" si="141"/>
        <v>14777</v>
      </c>
      <c r="AF200" s="34" t="s">
        <v>38</v>
      </c>
      <c r="AG200" s="47">
        <v>44025</v>
      </c>
      <c r="AI200" s="56"/>
      <c r="AJ200" s="56"/>
      <c r="AK200" s="56"/>
      <c r="AL200" s="56"/>
      <c r="AM200" s="56"/>
      <c r="AN200" s="56"/>
      <c r="AO200" s="56"/>
      <c r="AP200" s="57"/>
    </row>
    <row r="201" spans="1:42" s="42" customFormat="1" ht="30.6" customHeight="1">
      <c r="A201" s="13">
        <v>192</v>
      </c>
      <c r="B201" s="45" t="s">
        <v>450</v>
      </c>
      <c r="C201" s="16" t="s">
        <v>454</v>
      </c>
      <c r="D201" s="12" t="s">
        <v>455</v>
      </c>
      <c r="E201" s="16" t="s">
        <v>587</v>
      </c>
      <c r="F201" s="13">
        <v>1114887025</v>
      </c>
      <c r="G201" s="14">
        <v>1440</v>
      </c>
      <c r="H201" s="163" t="s">
        <v>696</v>
      </c>
      <c r="I201" s="28">
        <v>18000</v>
      </c>
      <c r="J201" s="28">
        <v>0</v>
      </c>
      <c r="K201" s="28">
        <v>0</v>
      </c>
      <c r="L201" s="28">
        <v>0</v>
      </c>
      <c r="M201" s="28">
        <f t="shared" si="142"/>
        <v>18000</v>
      </c>
      <c r="N201" s="17">
        <v>0</v>
      </c>
      <c r="O201" s="17">
        <v>0</v>
      </c>
      <c r="P201" s="28">
        <f t="shared" si="117"/>
        <v>0</v>
      </c>
      <c r="Q201" s="28">
        <f t="shared" si="118"/>
        <v>0</v>
      </c>
      <c r="R201" s="28">
        <f t="shared" si="119"/>
        <v>0</v>
      </c>
      <c r="S201" s="28">
        <v>0</v>
      </c>
      <c r="T201" s="28">
        <v>0</v>
      </c>
      <c r="U201" s="28">
        <v>0</v>
      </c>
      <c r="V201" s="28">
        <f t="shared" si="143"/>
        <v>0</v>
      </c>
      <c r="W201" s="28">
        <f t="shared" si="144"/>
        <v>0</v>
      </c>
      <c r="X201" s="28">
        <f t="shared" si="145"/>
        <v>0</v>
      </c>
      <c r="Y201" s="28">
        <f t="shared" si="120"/>
        <v>0</v>
      </c>
      <c r="Z201" s="28">
        <f t="shared" si="121"/>
        <v>0</v>
      </c>
      <c r="AA201" s="38">
        <v>0</v>
      </c>
      <c r="AB201" s="28">
        <v>0</v>
      </c>
      <c r="AC201" s="28">
        <v>0</v>
      </c>
      <c r="AD201" s="28">
        <f t="shared" si="146"/>
        <v>0</v>
      </c>
      <c r="AE201" s="28">
        <f t="shared" si="141"/>
        <v>0</v>
      </c>
      <c r="AF201" s="34"/>
      <c r="AG201" s="47"/>
      <c r="AH201" s="56"/>
      <c r="AI201" s="56"/>
      <c r="AJ201" s="56"/>
      <c r="AK201" s="56"/>
      <c r="AL201" s="57"/>
    </row>
    <row r="202" spans="1:42" s="42" customFormat="1" ht="30.6" customHeight="1">
      <c r="A202" s="13">
        <v>193</v>
      </c>
      <c r="B202" s="45" t="s">
        <v>450</v>
      </c>
      <c r="C202" s="45" t="s">
        <v>456</v>
      </c>
      <c r="D202" s="23" t="s">
        <v>457</v>
      </c>
      <c r="E202" s="16" t="s">
        <v>587</v>
      </c>
      <c r="F202" s="16">
        <v>1115003551</v>
      </c>
      <c r="G202" s="14">
        <v>11488</v>
      </c>
      <c r="H202" s="33" t="s">
        <v>697</v>
      </c>
      <c r="I202" s="28">
        <v>14900</v>
      </c>
      <c r="J202" s="28">
        <v>0</v>
      </c>
      <c r="K202" s="28">
        <v>0</v>
      </c>
      <c r="L202" s="28">
        <v>0</v>
      </c>
      <c r="M202" s="28">
        <f t="shared" si="142"/>
        <v>14900</v>
      </c>
      <c r="N202" s="17">
        <v>30</v>
      </c>
      <c r="O202" s="17">
        <v>0</v>
      </c>
      <c r="P202" s="28">
        <f t="shared" si="117"/>
        <v>14900</v>
      </c>
      <c r="Q202" s="28">
        <f t="shared" si="118"/>
        <v>0</v>
      </c>
      <c r="R202" s="28">
        <f t="shared" si="119"/>
        <v>0</v>
      </c>
      <c r="S202" s="28">
        <v>0</v>
      </c>
      <c r="T202" s="28">
        <v>0</v>
      </c>
      <c r="U202" s="28">
        <v>0</v>
      </c>
      <c r="V202" s="28">
        <f t="shared" si="143"/>
        <v>14900</v>
      </c>
      <c r="W202" s="28">
        <f t="shared" si="144"/>
        <v>14900</v>
      </c>
      <c r="X202" s="28">
        <f t="shared" si="145"/>
        <v>14900</v>
      </c>
      <c r="Y202" s="28">
        <f t="shared" si="120"/>
        <v>1490</v>
      </c>
      <c r="Z202" s="28">
        <f t="shared" si="121"/>
        <v>112</v>
      </c>
      <c r="AA202" s="38">
        <v>0</v>
      </c>
      <c r="AB202" s="28">
        <v>0</v>
      </c>
      <c r="AC202" s="28">
        <v>0</v>
      </c>
      <c r="AD202" s="28">
        <f t="shared" si="146"/>
        <v>1602</v>
      </c>
      <c r="AE202" s="28">
        <f t="shared" si="141"/>
        <v>13298</v>
      </c>
      <c r="AF202" s="34" t="s">
        <v>38</v>
      </c>
      <c r="AG202" s="47">
        <v>44025</v>
      </c>
      <c r="AH202" s="56"/>
      <c r="AI202" s="56"/>
      <c r="AJ202" s="56"/>
      <c r="AK202" s="56"/>
      <c r="AL202" s="56"/>
      <c r="AM202" s="56"/>
      <c r="AN202" s="56"/>
      <c r="AO202" s="56"/>
      <c r="AP202" s="57"/>
    </row>
    <row r="203" spans="1:42" s="42" customFormat="1" ht="30.6" customHeight="1">
      <c r="A203" s="13">
        <v>194</v>
      </c>
      <c r="B203" s="45" t="s">
        <v>450</v>
      </c>
      <c r="C203" s="16" t="s">
        <v>458</v>
      </c>
      <c r="D203" s="148" t="s">
        <v>459</v>
      </c>
      <c r="E203" s="16" t="s">
        <v>587</v>
      </c>
      <c r="F203" s="16">
        <v>1115200041</v>
      </c>
      <c r="G203" s="14">
        <v>11584</v>
      </c>
      <c r="H203" s="127" t="s">
        <v>698</v>
      </c>
      <c r="I203" s="28">
        <v>14900</v>
      </c>
      <c r="J203" s="28">
        <v>0</v>
      </c>
      <c r="K203" s="28">
        <v>0</v>
      </c>
      <c r="L203" s="28">
        <v>0</v>
      </c>
      <c r="M203" s="28">
        <f t="shared" si="142"/>
        <v>14900</v>
      </c>
      <c r="N203" s="17">
        <v>30</v>
      </c>
      <c r="O203" s="17">
        <v>0</v>
      </c>
      <c r="P203" s="28">
        <f t="shared" si="117"/>
        <v>14900</v>
      </c>
      <c r="Q203" s="28">
        <f t="shared" si="118"/>
        <v>0</v>
      </c>
      <c r="R203" s="28">
        <f t="shared" si="119"/>
        <v>0</v>
      </c>
      <c r="S203" s="28">
        <v>0</v>
      </c>
      <c r="T203" s="28">
        <v>0</v>
      </c>
      <c r="U203" s="28">
        <v>0</v>
      </c>
      <c r="V203" s="28">
        <f t="shared" si="143"/>
        <v>14900</v>
      </c>
      <c r="W203" s="28">
        <f t="shared" si="144"/>
        <v>14900</v>
      </c>
      <c r="X203" s="28">
        <f t="shared" si="145"/>
        <v>14900</v>
      </c>
      <c r="Y203" s="28">
        <f t="shared" si="120"/>
        <v>1490</v>
      </c>
      <c r="Z203" s="28">
        <f t="shared" si="121"/>
        <v>112</v>
      </c>
      <c r="AA203" s="38">
        <v>0</v>
      </c>
      <c r="AB203" s="28">
        <v>0</v>
      </c>
      <c r="AC203" s="28">
        <v>0</v>
      </c>
      <c r="AD203" s="28">
        <f t="shared" si="146"/>
        <v>1602</v>
      </c>
      <c r="AE203" s="28">
        <f t="shared" si="141"/>
        <v>13298</v>
      </c>
      <c r="AF203" s="34" t="s">
        <v>38</v>
      </c>
      <c r="AG203" s="47">
        <v>44025</v>
      </c>
      <c r="AI203" s="56"/>
      <c r="AJ203" s="56"/>
      <c r="AK203" s="56"/>
      <c r="AL203" s="56"/>
      <c r="AM203" s="56"/>
      <c r="AN203" s="56"/>
      <c r="AO203" s="56"/>
      <c r="AP203" s="57"/>
    </row>
    <row r="204" spans="1:42" s="42" customFormat="1" ht="30.6" customHeight="1">
      <c r="A204" s="13">
        <v>195</v>
      </c>
      <c r="B204" s="45" t="s">
        <v>450</v>
      </c>
      <c r="C204" s="45" t="s">
        <v>460</v>
      </c>
      <c r="D204" s="61" t="s">
        <v>453</v>
      </c>
      <c r="E204" s="16" t="s">
        <v>587</v>
      </c>
      <c r="F204" s="16">
        <v>1115240203</v>
      </c>
      <c r="G204" s="14">
        <v>11608</v>
      </c>
      <c r="H204" s="127" t="s">
        <v>699</v>
      </c>
      <c r="I204" s="28">
        <v>14900</v>
      </c>
      <c r="J204" s="28">
        <v>0</v>
      </c>
      <c r="K204" s="28">
        <v>0</v>
      </c>
      <c r="L204" s="28">
        <v>0</v>
      </c>
      <c r="M204" s="28">
        <f t="shared" si="142"/>
        <v>14900</v>
      </c>
      <c r="N204" s="17">
        <v>30</v>
      </c>
      <c r="O204" s="17">
        <v>0</v>
      </c>
      <c r="P204" s="28">
        <f t="shared" si="117"/>
        <v>14900</v>
      </c>
      <c r="Q204" s="28">
        <f t="shared" si="118"/>
        <v>0</v>
      </c>
      <c r="R204" s="28">
        <f t="shared" si="119"/>
        <v>0</v>
      </c>
      <c r="S204" s="28">
        <v>0</v>
      </c>
      <c r="T204" s="28">
        <v>0</v>
      </c>
      <c r="U204" s="28">
        <v>0</v>
      </c>
      <c r="V204" s="28">
        <f t="shared" si="143"/>
        <v>14900</v>
      </c>
      <c r="W204" s="28">
        <f t="shared" si="144"/>
        <v>14900</v>
      </c>
      <c r="X204" s="28">
        <f t="shared" si="145"/>
        <v>14900</v>
      </c>
      <c r="Y204" s="28">
        <f t="shared" si="120"/>
        <v>1490</v>
      </c>
      <c r="Z204" s="28">
        <f t="shared" si="121"/>
        <v>112</v>
      </c>
      <c r="AA204" s="38">
        <v>0</v>
      </c>
      <c r="AB204" s="28">
        <v>0</v>
      </c>
      <c r="AC204" s="28">
        <v>0</v>
      </c>
      <c r="AD204" s="28">
        <f t="shared" si="146"/>
        <v>1602</v>
      </c>
      <c r="AE204" s="28">
        <f t="shared" si="141"/>
        <v>13298</v>
      </c>
      <c r="AF204" s="34" t="s">
        <v>38</v>
      </c>
      <c r="AG204" s="47">
        <v>44025</v>
      </c>
      <c r="AI204" s="56"/>
      <c r="AJ204" s="56"/>
      <c r="AK204" s="56"/>
      <c r="AL204" s="56"/>
      <c r="AM204" s="56"/>
      <c r="AN204" s="56"/>
      <c r="AO204" s="56"/>
      <c r="AP204" s="57"/>
    </row>
    <row r="205" spans="1:42" s="42" customFormat="1" ht="30.6" customHeight="1">
      <c r="A205" s="13">
        <v>196</v>
      </c>
      <c r="B205" s="45" t="s">
        <v>450</v>
      </c>
      <c r="C205" s="45" t="s">
        <v>336</v>
      </c>
      <c r="D205" s="23" t="s">
        <v>130</v>
      </c>
      <c r="E205" s="16" t="s">
        <v>587</v>
      </c>
      <c r="F205" s="16">
        <v>1113628510</v>
      </c>
      <c r="G205" s="17">
        <v>11554</v>
      </c>
      <c r="H205" s="36" t="s">
        <v>700</v>
      </c>
      <c r="I205" s="28">
        <v>14900</v>
      </c>
      <c r="J205" s="28">
        <v>0</v>
      </c>
      <c r="K205" s="28">
        <v>0</v>
      </c>
      <c r="L205" s="28">
        <v>0</v>
      </c>
      <c r="M205" s="28">
        <f>I205+J205+K205+L205</f>
        <v>14900</v>
      </c>
      <c r="N205" s="17">
        <v>30</v>
      </c>
      <c r="O205" s="17">
        <v>0</v>
      </c>
      <c r="P205" s="28">
        <f t="shared" si="117"/>
        <v>14900</v>
      </c>
      <c r="Q205" s="28">
        <f t="shared" si="118"/>
        <v>0</v>
      </c>
      <c r="R205" s="28">
        <f t="shared" si="119"/>
        <v>0</v>
      </c>
      <c r="S205" s="28">
        <v>0</v>
      </c>
      <c r="T205" s="28">
        <v>0</v>
      </c>
      <c r="U205" s="28">
        <v>0</v>
      </c>
      <c r="V205" s="28">
        <f>P205+Q205+R205+S205+T205+U205</f>
        <v>14900</v>
      </c>
      <c r="W205" s="28">
        <f>IF(P205&gt;15000,15000,P205)</f>
        <v>14900</v>
      </c>
      <c r="X205" s="28">
        <f>V205</f>
        <v>14900</v>
      </c>
      <c r="Y205" s="28">
        <f t="shared" si="120"/>
        <v>1490</v>
      </c>
      <c r="Z205" s="28">
        <f t="shared" si="121"/>
        <v>112</v>
      </c>
      <c r="AA205" s="38">
        <v>0</v>
      </c>
      <c r="AB205" s="28">
        <v>0</v>
      </c>
      <c r="AC205" s="28">
        <v>0</v>
      </c>
      <c r="AD205" s="28">
        <f>+Y205+Z205+AA205+AB205+AC205</f>
        <v>1602</v>
      </c>
      <c r="AE205" s="28">
        <f>V205-AD205</f>
        <v>13298</v>
      </c>
      <c r="AF205" s="34" t="s">
        <v>38</v>
      </c>
      <c r="AG205" s="47">
        <v>44025</v>
      </c>
      <c r="AI205" s="56"/>
      <c r="AJ205" s="56"/>
      <c r="AK205" s="56"/>
      <c r="AL205" s="57"/>
    </row>
    <row r="206" spans="1:42" s="42" customFormat="1" ht="30.6" customHeight="1">
      <c r="A206" s="13">
        <v>197</v>
      </c>
      <c r="B206" s="45" t="s">
        <v>701</v>
      </c>
      <c r="C206" s="45" t="s">
        <v>461</v>
      </c>
      <c r="D206" s="12" t="s">
        <v>462</v>
      </c>
      <c r="E206" s="16" t="s">
        <v>581</v>
      </c>
      <c r="F206" s="197">
        <v>1113276777</v>
      </c>
      <c r="G206" s="18">
        <v>627</v>
      </c>
      <c r="H206" s="163" t="s">
        <v>702</v>
      </c>
      <c r="I206" s="28">
        <v>18000</v>
      </c>
      <c r="J206" s="28">
        <v>0</v>
      </c>
      <c r="K206" s="28">
        <v>0</v>
      </c>
      <c r="L206" s="28">
        <v>0</v>
      </c>
      <c r="M206" s="28">
        <f t="shared" ref="M206:M228" si="147">I206+J206+K206+L206</f>
        <v>18000</v>
      </c>
      <c r="N206" s="17">
        <v>30</v>
      </c>
      <c r="O206" s="17">
        <v>0</v>
      </c>
      <c r="P206" s="28">
        <f t="shared" si="117"/>
        <v>18000</v>
      </c>
      <c r="Q206" s="28">
        <f t="shared" si="118"/>
        <v>0</v>
      </c>
      <c r="R206" s="28">
        <f t="shared" si="119"/>
        <v>0</v>
      </c>
      <c r="S206" s="28">
        <v>0</v>
      </c>
      <c r="T206" s="28">
        <v>0</v>
      </c>
      <c r="U206" s="28">
        <v>0</v>
      </c>
      <c r="V206" s="28">
        <f t="shared" ref="V206:V228" si="148">P206+Q206+R206+S206+T206+U206</f>
        <v>18000</v>
      </c>
      <c r="W206" s="28">
        <f t="shared" ref="W206:W228" si="149">IF(P206&gt;15000,15000,P206)</f>
        <v>15000</v>
      </c>
      <c r="X206" s="28">
        <f t="shared" ref="X206:X228" si="150">V206</f>
        <v>18000</v>
      </c>
      <c r="Y206" s="28">
        <f t="shared" si="120"/>
        <v>1500</v>
      </c>
      <c r="Z206" s="28">
        <f t="shared" si="121"/>
        <v>135</v>
      </c>
      <c r="AA206" s="38">
        <v>0</v>
      </c>
      <c r="AB206" s="28">
        <v>0</v>
      </c>
      <c r="AC206" s="28">
        <v>0</v>
      </c>
      <c r="AD206" s="28">
        <f t="shared" ref="AD206:AD249" si="151">+Y206+Z206+AA206+AB206+AC206</f>
        <v>1635</v>
      </c>
      <c r="AE206" s="28">
        <f>V206-AD206</f>
        <v>16365</v>
      </c>
      <c r="AF206" s="34" t="s">
        <v>38</v>
      </c>
      <c r="AG206" s="47">
        <v>44024</v>
      </c>
      <c r="AH206" s="56"/>
      <c r="AI206" s="56"/>
      <c r="AJ206" s="56"/>
      <c r="AK206" s="56"/>
      <c r="AL206" s="57"/>
    </row>
    <row r="207" spans="1:42" s="42" customFormat="1" ht="30.6" customHeight="1">
      <c r="A207" s="13">
        <v>198</v>
      </c>
      <c r="B207" s="45" t="s">
        <v>701</v>
      </c>
      <c r="C207" s="16" t="s">
        <v>463</v>
      </c>
      <c r="D207" s="12" t="s">
        <v>464</v>
      </c>
      <c r="E207" s="16" t="s">
        <v>584</v>
      </c>
      <c r="F207" s="197">
        <v>1106652828</v>
      </c>
      <c r="G207" s="17">
        <v>103</v>
      </c>
      <c r="H207" s="163" t="s">
        <v>703</v>
      </c>
      <c r="I207" s="28">
        <v>18000</v>
      </c>
      <c r="J207" s="28">
        <v>0</v>
      </c>
      <c r="K207" s="28">
        <v>0</v>
      </c>
      <c r="L207" s="28">
        <v>0</v>
      </c>
      <c r="M207" s="28">
        <f t="shared" si="147"/>
        <v>18000</v>
      </c>
      <c r="N207" s="17">
        <v>30</v>
      </c>
      <c r="O207" s="17">
        <v>0</v>
      </c>
      <c r="P207" s="28">
        <f t="shared" si="117"/>
        <v>18000</v>
      </c>
      <c r="Q207" s="28">
        <f t="shared" si="118"/>
        <v>0</v>
      </c>
      <c r="R207" s="28">
        <f t="shared" si="119"/>
        <v>0</v>
      </c>
      <c r="S207" s="28">
        <v>0</v>
      </c>
      <c r="T207" s="28">
        <v>0</v>
      </c>
      <c r="U207" s="28">
        <v>0</v>
      </c>
      <c r="V207" s="28">
        <f t="shared" si="148"/>
        <v>18000</v>
      </c>
      <c r="W207" s="28">
        <f t="shared" si="149"/>
        <v>15000</v>
      </c>
      <c r="X207" s="28">
        <f t="shared" si="150"/>
        <v>18000</v>
      </c>
      <c r="Y207" s="28">
        <f t="shared" si="120"/>
        <v>1500</v>
      </c>
      <c r="Z207" s="28">
        <f t="shared" si="121"/>
        <v>135</v>
      </c>
      <c r="AA207" s="38">
        <v>0</v>
      </c>
      <c r="AB207" s="28">
        <v>0</v>
      </c>
      <c r="AC207" s="28">
        <v>0</v>
      </c>
      <c r="AD207" s="28">
        <f t="shared" si="151"/>
        <v>1635</v>
      </c>
      <c r="AE207" s="28">
        <f>V207-AD207</f>
        <v>16365</v>
      </c>
      <c r="AF207" s="34" t="s">
        <v>38</v>
      </c>
      <c r="AG207" s="47">
        <v>44024</v>
      </c>
      <c r="AI207" s="56"/>
      <c r="AJ207" s="56"/>
      <c r="AK207" s="56"/>
      <c r="AL207" s="56"/>
      <c r="AM207" s="56"/>
      <c r="AN207" s="56"/>
      <c r="AO207" s="56"/>
      <c r="AP207" s="57"/>
    </row>
    <row r="208" spans="1:42" s="42" customFormat="1" ht="30.6" customHeight="1">
      <c r="A208" s="13">
        <v>199</v>
      </c>
      <c r="B208" s="45" t="s">
        <v>701</v>
      </c>
      <c r="C208" s="16" t="s">
        <v>465</v>
      </c>
      <c r="D208" s="12" t="s">
        <v>466</v>
      </c>
      <c r="E208" s="16" t="s">
        <v>584</v>
      </c>
      <c r="F208" s="197">
        <v>1112389645</v>
      </c>
      <c r="G208" s="17">
        <v>343</v>
      </c>
      <c r="H208" s="163" t="s">
        <v>704</v>
      </c>
      <c r="I208" s="28">
        <v>18000</v>
      </c>
      <c r="J208" s="28">
        <v>0</v>
      </c>
      <c r="K208" s="28">
        <v>0</v>
      </c>
      <c r="L208" s="28">
        <v>0</v>
      </c>
      <c r="M208" s="28">
        <f t="shared" si="147"/>
        <v>18000</v>
      </c>
      <c r="N208" s="17">
        <v>30</v>
      </c>
      <c r="O208" s="17">
        <v>0</v>
      </c>
      <c r="P208" s="28">
        <f t="shared" si="117"/>
        <v>18000</v>
      </c>
      <c r="Q208" s="28">
        <f t="shared" si="118"/>
        <v>0</v>
      </c>
      <c r="R208" s="28">
        <f t="shared" si="119"/>
        <v>0</v>
      </c>
      <c r="S208" s="28">
        <v>0</v>
      </c>
      <c r="T208" s="28">
        <v>0</v>
      </c>
      <c r="U208" s="28">
        <v>0</v>
      </c>
      <c r="V208" s="28">
        <f t="shared" si="148"/>
        <v>18000</v>
      </c>
      <c r="W208" s="28">
        <f t="shared" si="149"/>
        <v>15000</v>
      </c>
      <c r="X208" s="28">
        <f t="shared" si="150"/>
        <v>18000</v>
      </c>
      <c r="Y208" s="28">
        <f t="shared" si="120"/>
        <v>1500</v>
      </c>
      <c r="Z208" s="28">
        <f t="shared" si="121"/>
        <v>135</v>
      </c>
      <c r="AA208" s="38">
        <v>0</v>
      </c>
      <c r="AB208" s="28">
        <v>0</v>
      </c>
      <c r="AC208" s="28">
        <v>0</v>
      </c>
      <c r="AD208" s="28">
        <f t="shared" si="151"/>
        <v>1635</v>
      </c>
      <c r="AE208" s="28">
        <f>V208-AD208</f>
        <v>16365</v>
      </c>
      <c r="AF208" s="34" t="s">
        <v>38</v>
      </c>
      <c r="AG208" s="47">
        <v>44024</v>
      </c>
      <c r="AI208" s="56"/>
      <c r="AJ208" s="56"/>
      <c r="AK208" s="56"/>
      <c r="AL208" s="56"/>
      <c r="AM208" s="56"/>
      <c r="AN208" s="56"/>
      <c r="AO208" s="56"/>
      <c r="AP208" s="57"/>
    </row>
    <row r="209" spans="1:42" s="42" customFormat="1" ht="30.6" customHeight="1">
      <c r="A209" s="13">
        <v>200</v>
      </c>
      <c r="B209" s="45" t="s">
        <v>701</v>
      </c>
      <c r="C209" s="12" t="s">
        <v>467</v>
      </c>
      <c r="D209" s="23" t="s">
        <v>468</v>
      </c>
      <c r="E209" s="16" t="s">
        <v>587</v>
      </c>
      <c r="F209" s="197">
        <v>1112027159</v>
      </c>
      <c r="G209" s="17">
        <v>1040</v>
      </c>
      <c r="H209" s="163" t="s">
        <v>705</v>
      </c>
      <c r="I209" s="28">
        <v>14900</v>
      </c>
      <c r="J209" s="28">
        <v>0</v>
      </c>
      <c r="K209" s="28">
        <v>0</v>
      </c>
      <c r="L209" s="28">
        <v>0</v>
      </c>
      <c r="M209" s="28">
        <f t="shared" si="147"/>
        <v>14900</v>
      </c>
      <c r="N209" s="17">
        <v>0</v>
      </c>
      <c r="O209" s="17">
        <v>0</v>
      </c>
      <c r="P209" s="28">
        <f t="shared" si="117"/>
        <v>0</v>
      </c>
      <c r="Q209" s="28">
        <f t="shared" si="118"/>
        <v>0</v>
      </c>
      <c r="R209" s="28">
        <f t="shared" si="119"/>
        <v>0</v>
      </c>
      <c r="S209" s="28">
        <v>0</v>
      </c>
      <c r="T209" s="28">
        <v>0</v>
      </c>
      <c r="U209" s="28">
        <v>0</v>
      </c>
      <c r="V209" s="28">
        <f t="shared" si="148"/>
        <v>0</v>
      </c>
      <c r="W209" s="28">
        <f t="shared" si="149"/>
        <v>0</v>
      </c>
      <c r="X209" s="28">
        <f t="shared" si="150"/>
        <v>0</v>
      </c>
      <c r="Y209" s="28">
        <f t="shared" si="120"/>
        <v>0</v>
      </c>
      <c r="Z209" s="28">
        <f t="shared" si="121"/>
        <v>0</v>
      </c>
      <c r="AA209" s="38">
        <v>0</v>
      </c>
      <c r="AB209" s="28">
        <v>0</v>
      </c>
      <c r="AC209" s="28">
        <v>0</v>
      </c>
      <c r="AD209" s="28">
        <f t="shared" si="151"/>
        <v>0</v>
      </c>
      <c r="AE209" s="28">
        <f>V209-AD209</f>
        <v>0</v>
      </c>
      <c r="AF209" s="34"/>
      <c r="AG209" s="47"/>
      <c r="AH209" s="67"/>
      <c r="AI209" s="56"/>
      <c r="AJ209" s="56"/>
      <c r="AK209" s="56"/>
      <c r="AL209" s="57"/>
    </row>
    <row r="210" spans="1:42" s="42" customFormat="1" ht="30.6" customHeight="1">
      <c r="A210" s="13">
        <v>201</v>
      </c>
      <c r="B210" s="45" t="s">
        <v>701</v>
      </c>
      <c r="C210" s="45" t="s">
        <v>388</v>
      </c>
      <c r="D210" s="23" t="s">
        <v>822</v>
      </c>
      <c r="E210" s="16" t="s">
        <v>587</v>
      </c>
      <c r="F210" s="198">
        <v>1014126587</v>
      </c>
      <c r="G210" s="17">
        <v>11855</v>
      </c>
      <c r="H210" s="144" t="s">
        <v>823</v>
      </c>
      <c r="I210" s="28">
        <v>14900</v>
      </c>
      <c r="J210" s="28">
        <v>0</v>
      </c>
      <c r="K210" s="28">
        <v>0</v>
      </c>
      <c r="L210" s="28">
        <v>0</v>
      </c>
      <c r="M210" s="28">
        <f t="shared" si="147"/>
        <v>14900</v>
      </c>
      <c r="N210" s="17">
        <v>22</v>
      </c>
      <c r="O210" s="17">
        <v>0</v>
      </c>
      <c r="P210" s="28">
        <f t="shared" si="117"/>
        <v>10927</v>
      </c>
      <c r="Q210" s="28">
        <f t="shared" si="118"/>
        <v>0</v>
      </c>
      <c r="R210" s="28">
        <f t="shared" si="119"/>
        <v>0</v>
      </c>
      <c r="S210" s="28">
        <v>0</v>
      </c>
      <c r="T210" s="28">
        <v>0</v>
      </c>
      <c r="U210" s="28">
        <v>0</v>
      </c>
      <c r="V210" s="28">
        <f t="shared" si="148"/>
        <v>10927</v>
      </c>
      <c r="W210" s="28">
        <f t="shared" si="149"/>
        <v>10927</v>
      </c>
      <c r="X210" s="28">
        <f t="shared" si="150"/>
        <v>10927</v>
      </c>
      <c r="Y210" s="28">
        <f t="shared" si="120"/>
        <v>1093</v>
      </c>
      <c r="Z210" s="28">
        <f t="shared" si="121"/>
        <v>82</v>
      </c>
      <c r="AA210" s="38">
        <v>0</v>
      </c>
      <c r="AB210" s="28">
        <v>0</v>
      </c>
      <c r="AC210" s="28">
        <v>0</v>
      </c>
      <c r="AD210" s="28">
        <f t="shared" si="151"/>
        <v>1175</v>
      </c>
      <c r="AE210" s="28">
        <f t="shared" ref="AE210:AE211" si="152">V210-AD210</f>
        <v>9752</v>
      </c>
      <c r="AF210" s="34" t="s">
        <v>38</v>
      </c>
      <c r="AG210" s="47">
        <v>44025</v>
      </c>
      <c r="AH210" s="67"/>
      <c r="AI210" s="56"/>
      <c r="AJ210" s="56"/>
      <c r="AK210" s="56"/>
      <c r="AL210" s="57"/>
    </row>
    <row r="211" spans="1:42" s="42" customFormat="1" ht="30.6" customHeight="1">
      <c r="A211" s="13">
        <v>202</v>
      </c>
      <c r="B211" s="45" t="s">
        <v>701</v>
      </c>
      <c r="C211" s="45" t="s">
        <v>824</v>
      </c>
      <c r="D211" s="23" t="s">
        <v>825</v>
      </c>
      <c r="E211" s="16" t="s">
        <v>587</v>
      </c>
      <c r="F211" s="198">
        <v>1014285534</v>
      </c>
      <c r="G211" s="17">
        <v>11861</v>
      </c>
      <c r="H211" s="144" t="s">
        <v>826</v>
      </c>
      <c r="I211" s="28">
        <v>14900</v>
      </c>
      <c r="J211" s="28">
        <v>0</v>
      </c>
      <c r="K211" s="28">
        <v>0</v>
      </c>
      <c r="L211" s="28">
        <v>0</v>
      </c>
      <c r="M211" s="28">
        <f t="shared" si="147"/>
        <v>14900</v>
      </c>
      <c r="N211" s="17">
        <v>22</v>
      </c>
      <c r="O211" s="17">
        <v>0</v>
      </c>
      <c r="P211" s="28">
        <f t="shared" si="117"/>
        <v>10927</v>
      </c>
      <c r="Q211" s="28">
        <f t="shared" si="118"/>
        <v>0</v>
      </c>
      <c r="R211" s="28">
        <f t="shared" si="119"/>
        <v>0</v>
      </c>
      <c r="S211" s="28">
        <v>0</v>
      </c>
      <c r="T211" s="28">
        <v>0</v>
      </c>
      <c r="U211" s="28">
        <v>0</v>
      </c>
      <c r="V211" s="28">
        <f t="shared" si="148"/>
        <v>10927</v>
      </c>
      <c r="W211" s="28">
        <f t="shared" si="149"/>
        <v>10927</v>
      </c>
      <c r="X211" s="28">
        <f t="shared" si="150"/>
        <v>10927</v>
      </c>
      <c r="Y211" s="28">
        <f t="shared" si="120"/>
        <v>1093</v>
      </c>
      <c r="Z211" s="28">
        <f t="shared" si="121"/>
        <v>82</v>
      </c>
      <c r="AA211" s="38">
        <v>0</v>
      </c>
      <c r="AB211" s="28">
        <v>0</v>
      </c>
      <c r="AC211" s="28">
        <v>0</v>
      </c>
      <c r="AD211" s="28">
        <f t="shared" si="151"/>
        <v>1175</v>
      </c>
      <c r="AE211" s="28">
        <f t="shared" si="152"/>
        <v>9752</v>
      </c>
      <c r="AF211" s="34"/>
      <c r="AG211" s="47"/>
      <c r="AH211" s="67"/>
      <c r="AI211" s="56"/>
      <c r="AJ211" s="56"/>
      <c r="AK211" s="56"/>
      <c r="AL211" s="57"/>
    </row>
    <row r="212" spans="1:42" s="42" customFormat="1" ht="30.6" customHeight="1">
      <c r="A212" s="13">
        <v>203</v>
      </c>
      <c r="B212" s="45" t="s">
        <v>469</v>
      </c>
      <c r="C212" s="45" t="s">
        <v>469</v>
      </c>
      <c r="D212" s="12" t="s">
        <v>470</v>
      </c>
      <c r="E212" s="16" t="s">
        <v>581</v>
      </c>
      <c r="F212" s="17">
        <v>1113667888</v>
      </c>
      <c r="G212" s="17">
        <v>218</v>
      </c>
      <c r="H212" s="163" t="s">
        <v>706</v>
      </c>
      <c r="I212" s="28">
        <v>20000</v>
      </c>
      <c r="J212" s="28">
        <v>0</v>
      </c>
      <c r="K212" s="28">
        <v>0</v>
      </c>
      <c r="L212" s="28">
        <v>0</v>
      </c>
      <c r="M212" s="28">
        <f t="shared" si="147"/>
        <v>20000</v>
      </c>
      <c r="N212" s="17">
        <v>30</v>
      </c>
      <c r="O212" s="17">
        <v>0</v>
      </c>
      <c r="P212" s="28">
        <f t="shared" si="117"/>
        <v>20000</v>
      </c>
      <c r="Q212" s="28">
        <f t="shared" si="118"/>
        <v>0</v>
      </c>
      <c r="R212" s="28">
        <f t="shared" si="119"/>
        <v>0</v>
      </c>
      <c r="S212" s="28">
        <v>0</v>
      </c>
      <c r="T212" s="28">
        <v>0</v>
      </c>
      <c r="U212" s="28">
        <v>0</v>
      </c>
      <c r="V212" s="28">
        <f t="shared" si="148"/>
        <v>20000</v>
      </c>
      <c r="W212" s="28">
        <f t="shared" si="149"/>
        <v>15000</v>
      </c>
      <c r="X212" s="28">
        <f t="shared" si="150"/>
        <v>20000</v>
      </c>
      <c r="Y212" s="28">
        <f t="shared" si="120"/>
        <v>1500</v>
      </c>
      <c r="Z212" s="28">
        <f t="shared" si="121"/>
        <v>150</v>
      </c>
      <c r="AA212" s="38">
        <v>0</v>
      </c>
      <c r="AB212" s="28">
        <v>0</v>
      </c>
      <c r="AC212" s="28">
        <v>0</v>
      </c>
      <c r="AD212" s="28">
        <f t="shared" si="151"/>
        <v>1650</v>
      </c>
      <c r="AE212" s="28">
        <f>V212-AD212</f>
        <v>18350</v>
      </c>
      <c r="AF212" s="34" t="s">
        <v>38</v>
      </c>
      <c r="AG212" s="47">
        <v>44024</v>
      </c>
      <c r="AH212" s="58"/>
      <c r="AI212" s="56"/>
      <c r="AJ212" s="56"/>
      <c r="AK212" s="56"/>
      <c r="AL212" s="59"/>
      <c r="AM212" s="56"/>
      <c r="AN212" s="56"/>
      <c r="AO212" s="56"/>
      <c r="AP212" s="57"/>
    </row>
    <row r="213" spans="1:42" s="42" customFormat="1" ht="30.6" customHeight="1">
      <c r="A213" s="13">
        <v>204</v>
      </c>
      <c r="B213" s="45" t="s">
        <v>469</v>
      </c>
      <c r="C213" s="45" t="s">
        <v>471</v>
      </c>
      <c r="D213" s="23" t="s">
        <v>472</v>
      </c>
      <c r="E213" s="16" t="s">
        <v>587</v>
      </c>
      <c r="F213" s="131">
        <v>6717141931</v>
      </c>
      <c r="G213" s="14">
        <v>11727</v>
      </c>
      <c r="H213" s="127" t="s">
        <v>707</v>
      </c>
      <c r="I213" s="28">
        <v>14900</v>
      </c>
      <c r="J213" s="28">
        <v>0</v>
      </c>
      <c r="K213" s="28">
        <v>0</v>
      </c>
      <c r="L213" s="28">
        <v>0</v>
      </c>
      <c r="M213" s="28">
        <f t="shared" si="147"/>
        <v>14900</v>
      </c>
      <c r="N213" s="17">
        <v>30</v>
      </c>
      <c r="O213" s="17">
        <v>0</v>
      </c>
      <c r="P213" s="28">
        <f t="shared" si="117"/>
        <v>14900</v>
      </c>
      <c r="Q213" s="28">
        <f t="shared" si="118"/>
        <v>0</v>
      </c>
      <c r="R213" s="28">
        <f t="shared" si="119"/>
        <v>0</v>
      </c>
      <c r="S213" s="28">
        <v>0</v>
      </c>
      <c r="T213" s="28">
        <v>0</v>
      </c>
      <c r="U213" s="28">
        <v>0</v>
      </c>
      <c r="V213" s="28">
        <f t="shared" si="148"/>
        <v>14900</v>
      </c>
      <c r="W213" s="28">
        <f t="shared" si="149"/>
        <v>14900</v>
      </c>
      <c r="X213" s="28">
        <f t="shared" si="150"/>
        <v>14900</v>
      </c>
      <c r="Y213" s="28">
        <f t="shared" si="120"/>
        <v>1490</v>
      </c>
      <c r="Z213" s="28">
        <f t="shared" si="121"/>
        <v>112</v>
      </c>
      <c r="AA213" s="38">
        <v>0</v>
      </c>
      <c r="AB213" s="28">
        <v>0</v>
      </c>
      <c r="AC213" s="28">
        <v>0</v>
      </c>
      <c r="AD213" s="28">
        <f t="shared" si="151"/>
        <v>1602</v>
      </c>
      <c r="AE213" s="28">
        <f>V213-AD213</f>
        <v>13298</v>
      </c>
      <c r="AF213" s="34"/>
      <c r="AG213" s="47"/>
      <c r="AH213" s="56"/>
      <c r="AI213" s="56"/>
      <c r="AJ213" s="56"/>
      <c r="AK213" s="56"/>
      <c r="AL213" s="56"/>
      <c r="AM213" s="56"/>
      <c r="AN213" s="56"/>
      <c r="AO213" s="56"/>
      <c r="AP213" s="57"/>
    </row>
    <row r="214" spans="1:42" s="42" customFormat="1" ht="30.6" customHeight="1">
      <c r="A214" s="13">
        <v>205</v>
      </c>
      <c r="B214" s="45" t="s">
        <v>473</v>
      </c>
      <c r="C214" s="45" t="s">
        <v>473</v>
      </c>
      <c r="D214" s="12" t="s">
        <v>474</v>
      </c>
      <c r="E214" s="231" t="s">
        <v>581</v>
      </c>
      <c r="F214" s="17">
        <v>1113748917</v>
      </c>
      <c r="G214" s="14">
        <v>11806</v>
      </c>
      <c r="H214" s="163" t="s">
        <v>708</v>
      </c>
      <c r="I214" s="28">
        <v>18000</v>
      </c>
      <c r="J214" s="28">
        <v>0</v>
      </c>
      <c r="K214" s="28">
        <v>0</v>
      </c>
      <c r="L214" s="28">
        <v>0</v>
      </c>
      <c r="M214" s="28">
        <f t="shared" si="147"/>
        <v>18000</v>
      </c>
      <c r="N214" s="17">
        <v>0</v>
      </c>
      <c r="O214" s="17">
        <v>0</v>
      </c>
      <c r="P214" s="28">
        <f t="shared" si="117"/>
        <v>0</v>
      </c>
      <c r="Q214" s="28">
        <f t="shared" si="118"/>
        <v>0</v>
      </c>
      <c r="R214" s="28">
        <f t="shared" si="119"/>
        <v>0</v>
      </c>
      <c r="S214" s="28">
        <v>0</v>
      </c>
      <c r="T214" s="28">
        <v>0</v>
      </c>
      <c r="U214" s="28">
        <v>0</v>
      </c>
      <c r="V214" s="28">
        <f t="shared" si="148"/>
        <v>0</v>
      </c>
      <c r="W214" s="28">
        <f t="shared" si="149"/>
        <v>0</v>
      </c>
      <c r="X214" s="28">
        <f t="shared" si="150"/>
        <v>0</v>
      </c>
      <c r="Y214" s="28">
        <f t="shared" si="120"/>
        <v>0</v>
      </c>
      <c r="Z214" s="28">
        <f t="shared" si="121"/>
        <v>0</v>
      </c>
      <c r="AA214" s="38">
        <v>0</v>
      </c>
      <c r="AB214" s="28">
        <v>0</v>
      </c>
      <c r="AC214" s="28">
        <v>0</v>
      </c>
      <c r="AD214" s="28">
        <f t="shared" si="151"/>
        <v>0</v>
      </c>
      <c r="AE214" s="28">
        <f>V214-AD214</f>
        <v>0</v>
      </c>
      <c r="AF214" s="80"/>
      <c r="AG214" s="49"/>
      <c r="AH214" s="68"/>
      <c r="AI214" s="56"/>
      <c r="AJ214" s="56"/>
      <c r="AK214" s="56"/>
      <c r="AL214" s="59"/>
      <c r="AM214" s="56"/>
      <c r="AN214" s="56"/>
      <c r="AO214" s="56"/>
      <c r="AP214" s="57"/>
    </row>
    <row r="215" spans="1:42" s="42" customFormat="1" ht="30.6" customHeight="1">
      <c r="A215" s="13">
        <v>206</v>
      </c>
      <c r="B215" s="45" t="s">
        <v>473</v>
      </c>
      <c r="C215" s="45" t="s">
        <v>475</v>
      </c>
      <c r="D215" s="61" t="s">
        <v>476</v>
      </c>
      <c r="E215" s="231" t="s">
        <v>584</v>
      </c>
      <c r="F215" s="17">
        <v>1106655233</v>
      </c>
      <c r="G215" s="14">
        <v>11695</v>
      </c>
      <c r="H215" s="163" t="s">
        <v>709</v>
      </c>
      <c r="I215" s="28">
        <v>18000</v>
      </c>
      <c r="J215" s="28">
        <v>0</v>
      </c>
      <c r="K215" s="28">
        <v>0</v>
      </c>
      <c r="L215" s="28">
        <v>0</v>
      </c>
      <c r="M215" s="28">
        <f>I215+J215+K215+L215</f>
        <v>18000</v>
      </c>
      <c r="N215" s="17">
        <v>0</v>
      </c>
      <c r="O215" s="17">
        <v>0</v>
      </c>
      <c r="P215" s="28">
        <f t="shared" si="117"/>
        <v>0</v>
      </c>
      <c r="Q215" s="28">
        <f t="shared" si="118"/>
        <v>0</v>
      </c>
      <c r="R215" s="28">
        <f t="shared" si="119"/>
        <v>0</v>
      </c>
      <c r="S215" s="28">
        <v>0</v>
      </c>
      <c r="T215" s="28">
        <v>0</v>
      </c>
      <c r="U215" s="28">
        <v>0</v>
      </c>
      <c r="V215" s="28">
        <f>P215+Q215+R215+S215+T215+U215</f>
        <v>0</v>
      </c>
      <c r="W215" s="28">
        <f>IF(P215&gt;15000,15000,P215)</f>
        <v>0</v>
      </c>
      <c r="X215" s="28">
        <f>V215</f>
        <v>0</v>
      </c>
      <c r="Y215" s="28">
        <f t="shared" si="120"/>
        <v>0</v>
      </c>
      <c r="Z215" s="28">
        <f t="shared" si="121"/>
        <v>0</v>
      </c>
      <c r="AA215" s="38">
        <v>0</v>
      </c>
      <c r="AB215" s="28">
        <v>0</v>
      </c>
      <c r="AC215" s="28">
        <v>0</v>
      </c>
      <c r="AD215" s="28">
        <f>+Y215+Z215+AA215+AB215+AC215</f>
        <v>0</v>
      </c>
      <c r="AE215" s="28">
        <f>V215-AD215</f>
        <v>0</v>
      </c>
      <c r="AF215" s="80"/>
      <c r="AG215" s="49"/>
      <c r="AH215" s="68"/>
      <c r="AI215" s="56"/>
      <c r="AJ215" s="56"/>
      <c r="AK215" s="56"/>
      <c r="AL215" s="59"/>
      <c r="AM215" s="56"/>
      <c r="AN215" s="56"/>
      <c r="AO215" s="56"/>
      <c r="AP215" s="57"/>
    </row>
    <row r="216" spans="1:42" s="42" customFormat="1" ht="30.6" customHeight="1">
      <c r="A216" s="13">
        <v>207</v>
      </c>
      <c r="B216" s="45" t="s">
        <v>473</v>
      </c>
      <c r="C216" s="45" t="s">
        <v>477</v>
      </c>
      <c r="D216" s="61" t="s">
        <v>478</v>
      </c>
      <c r="E216" s="231" t="s">
        <v>587</v>
      </c>
      <c r="F216" s="69">
        <v>1115240010</v>
      </c>
      <c r="G216" s="14">
        <v>11605</v>
      </c>
      <c r="H216" s="144" t="s">
        <v>710</v>
      </c>
      <c r="I216" s="28">
        <v>14900</v>
      </c>
      <c r="J216" s="28">
        <v>0</v>
      </c>
      <c r="K216" s="28">
        <v>0</v>
      </c>
      <c r="L216" s="28">
        <v>0</v>
      </c>
      <c r="M216" s="28">
        <f t="shared" si="147"/>
        <v>14900</v>
      </c>
      <c r="N216" s="17">
        <v>30</v>
      </c>
      <c r="O216" s="17">
        <v>0</v>
      </c>
      <c r="P216" s="28">
        <f t="shared" si="117"/>
        <v>14900</v>
      </c>
      <c r="Q216" s="28">
        <f t="shared" si="118"/>
        <v>0</v>
      </c>
      <c r="R216" s="28">
        <f t="shared" si="119"/>
        <v>0</v>
      </c>
      <c r="S216" s="28">
        <v>0</v>
      </c>
      <c r="T216" s="28">
        <v>0</v>
      </c>
      <c r="U216" s="28">
        <v>0</v>
      </c>
      <c r="V216" s="28">
        <f t="shared" si="148"/>
        <v>14900</v>
      </c>
      <c r="W216" s="28">
        <f t="shared" si="149"/>
        <v>14900</v>
      </c>
      <c r="X216" s="28">
        <f t="shared" si="150"/>
        <v>14900</v>
      </c>
      <c r="Y216" s="28">
        <f t="shared" si="120"/>
        <v>1490</v>
      </c>
      <c r="Z216" s="28">
        <f t="shared" si="121"/>
        <v>112</v>
      </c>
      <c r="AA216" s="38">
        <v>0</v>
      </c>
      <c r="AB216" s="28">
        <v>0</v>
      </c>
      <c r="AC216" s="28">
        <v>0</v>
      </c>
      <c r="AD216" s="28">
        <f t="shared" si="151"/>
        <v>1602</v>
      </c>
      <c r="AE216" s="28">
        <f>V216-AD216</f>
        <v>13298</v>
      </c>
      <c r="AF216" s="80" t="s">
        <v>38</v>
      </c>
      <c r="AG216" s="47">
        <v>44024</v>
      </c>
      <c r="AH216" s="68"/>
      <c r="AI216" s="56"/>
      <c r="AJ216" s="56"/>
      <c r="AK216" s="56"/>
      <c r="AL216" s="59"/>
      <c r="AM216" s="56"/>
      <c r="AN216" s="56"/>
      <c r="AO216" s="56"/>
      <c r="AP216" s="57"/>
    </row>
    <row r="217" spans="1:42" s="70" customFormat="1" ht="30.6" customHeight="1">
      <c r="A217" s="13">
        <v>208</v>
      </c>
      <c r="B217" s="16" t="s">
        <v>479</v>
      </c>
      <c r="C217" s="45" t="s">
        <v>479</v>
      </c>
      <c r="D217" s="23" t="s">
        <v>480</v>
      </c>
      <c r="E217" s="16" t="s">
        <v>584</v>
      </c>
      <c r="F217" s="128">
        <v>1113748253</v>
      </c>
      <c r="G217" s="14">
        <v>1314</v>
      </c>
      <c r="H217" s="163" t="s">
        <v>711</v>
      </c>
      <c r="I217" s="28">
        <v>18000</v>
      </c>
      <c r="J217" s="28">
        <v>0</v>
      </c>
      <c r="K217" s="28">
        <v>0</v>
      </c>
      <c r="L217" s="28">
        <v>0</v>
      </c>
      <c r="M217" s="28">
        <f t="shared" si="147"/>
        <v>18000</v>
      </c>
      <c r="N217" s="17">
        <v>0</v>
      </c>
      <c r="O217" s="17">
        <v>0</v>
      </c>
      <c r="P217" s="28">
        <f t="shared" ref="P217:P280" si="153">ROUND(I217/30*N217,0)</f>
        <v>0</v>
      </c>
      <c r="Q217" s="28">
        <f t="shared" ref="Q217:Q280" si="154">ROUND(J217/30*N217,0)</f>
        <v>0</v>
      </c>
      <c r="R217" s="28">
        <f t="shared" ref="R217:R280" si="155">ROUND(K217/30*N217,0)</f>
        <v>0</v>
      </c>
      <c r="S217" s="28">
        <v>0</v>
      </c>
      <c r="T217" s="28">
        <v>0</v>
      </c>
      <c r="U217" s="28">
        <v>0</v>
      </c>
      <c r="V217" s="28">
        <f t="shared" si="148"/>
        <v>0</v>
      </c>
      <c r="W217" s="28">
        <f t="shared" si="149"/>
        <v>0</v>
      </c>
      <c r="X217" s="28">
        <f t="shared" si="150"/>
        <v>0</v>
      </c>
      <c r="Y217" s="28">
        <f t="shared" ref="Y217:Y280" si="156">ROUND(W217*10%,0)</f>
        <v>0</v>
      </c>
      <c r="Z217" s="28">
        <f t="shared" ref="Z217:Z271" si="157">CEILING(X217*0.75%,1)</f>
        <v>0</v>
      </c>
      <c r="AA217" s="38">
        <v>0</v>
      </c>
      <c r="AB217" s="28">
        <v>0</v>
      </c>
      <c r="AC217" s="28">
        <v>0</v>
      </c>
      <c r="AD217" s="28">
        <f t="shared" si="151"/>
        <v>0</v>
      </c>
      <c r="AE217" s="28">
        <f>ROUND(V217-AD217,0)</f>
        <v>0</v>
      </c>
      <c r="AF217" s="80"/>
      <c r="AG217" s="49"/>
      <c r="AH217" s="56"/>
      <c r="AI217" s="56"/>
      <c r="AJ217" s="56"/>
      <c r="AK217" s="56"/>
      <c r="AL217" s="57"/>
      <c r="AM217" s="42"/>
      <c r="AN217" s="42"/>
      <c r="AO217" s="42"/>
      <c r="AP217" s="42"/>
    </row>
    <row r="218" spans="1:42" s="42" customFormat="1" ht="30.6" customHeight="1">
      <c r="A218" s="13">
        <v>209</v>
      </c>
      <c r="B218" s="16" t="s">
        <v>479</v>
      </c>
      <c r="C218" s="16" t="s">
        <v>481</v>
      </c>
      <c r="D218" s="12" t="s">
        <v>482</v>
      </c>
      <c r="E218" s="16" t="s">
        <v>584</v>
      </c>
      <c r="F218" s="17">
        <v>1107029176</v>
      </c>
      <c r="G218" s="14">
        <v>1274</v>
      </c>
      <c r="H218" s="163" t="s">
        <v>712</v>
      </c>
      <c r="I218" s="28">
        <v>18000</v>
      </c>
      <c r="J218" s="28">
        <v>0</v>
      </c>
      <c r="K218" s="28">
        <v>0</v>
      </c>
      <c r="L218" s="28">
        <v>0</v>
      </c>
      <c r="M218" s="28">
        <f t="shared" si="147"/>
        <v>18000</v>
      </c>
      <c r="N218" s="17">
        <v>0</v>
      </c>
      <c r="O218" s="17">
        <v>0</v>
      </c>
      <c r="P218" s="28">
        <f t="shared" si="153"/>
        <v>0</v>
      </c>
      <c r="Q218" s="28">
        <f t="shared" si="154"/>
        <v>0</v>
      </c>
      <c r="R218" s="28">
        <f t="shared" si="155"/>
        <v>0</v>
      </c>
      <c r="S218" s="28">
        <v>0</v>
      </c>
      <c r="T218" s="28">
        <v>0</v>
      </c>
      <c r="U218" s="28">
        <v>0</v>
      </c>
      <c r="V218" s="28">
        <f t="shared" si="148"/>
        <v>0</v>
      </c>
      <c r="W218" s="28">
        <f t="shared" si="149"/>
        <v>0</v>
      </c>
      <c r="X218" s="28">
        <f t="shared" si="150"/>
        <v>0</v>
      </c>
      <c r="Y218" s="28">
        <f t="shared" si="156"/>
        <v>0</v>
      </c>
      <c r="Z218" s="28">
        <f t="shared" si="157"/>
        <v>0</v>
      </c>
      <c r="AA218" s="38">
        <v>0</v>
      </c>
      <c r="AB218" s="28">
        <v>0</v>
      </c>
      <c r="AC218" s="28">
        <v>0</v>
      </c>
      <c r="AD218" s="28">
        <f t="shared" si="151"/>
        <v>0</v>
      </c>
      <c r="AE218" s="28">
        <f>ROUND(V218-AD218,0)</f>
        <v>0</v>
      </c>
      <c r="AF218" s="80"/>
      <c r="AG218" s="49"/>
      <c r="AH218" s="56"/>
      <c r="AI218" s="56"/>
      <c r="AJ218" s="56"/>
      <c r="AK218" s="56"/>
      <c r="AL218" s="56"/>
      <c r="AM218" s="56"/>
      <c r="AN218" s="56"/>
      <c r="AO218" s="56"/>
      <c r="AP218" s="57"/>
    </row>
    <row r="219" spans="1:42" s="42" customFormat="1" ht="30.6" customHeight="1">
      <c r="A219" s="13">
        <v>210</v>
      </c>
      <c r="B219" s="16" t="s">
        <v>60</v>
      </c>
      <c r="C219" s="16" t="s">
        <v>483</v>
      </c>
      <c r="D219" s="12" t="s">
        <v>484</v>
      </c>
      <c r="E219" s="16" t="s">
        <v>581</v>
      </c>
      <c r="F219" s="17">
        <v>1113738749</v>
      </c>
      <c r="G219" s="17">
        <v>722</v>
      </c>
      <c r="H219" s="163" t="s">
        <v>713</v>
      </c>
      <c r="I219" s="28">
        <v>18000</v>
      </c>
      <c r="J219" s="28">
        <v>0</v>
      </c>
      <c r="K219" s="28">
        <v>0</v>
      </c>
      <c r="L219" s="28">
        <v>0</v>
      </c>
      <c r="M219" s="28">
        <f t="shared" si="147"/>
        <v>18000</v>
      </c>
      <c r="N219" s="17">
        <v>0</v>
      </c>
      <c r="O219" s="17">
        <v>0</v>
      </c>
      <c r="P219" s="28">
        <f t="shared" si="153"/>
        <v>0</v>
      </c>
      <c r="Q219" s="28">
        <f t="shared" si="154"/>
        <v>0</v>
      </c>
      <c r="R219" s="28">
        <f t="shared" si="155"/>
        <v>0</v>
      </c>
      <c r="S219" s="28">
        <v>0</v>
      </c>
      <c r="T219" s="28">
        <v>0</v>
      </c>
      <c r="U219" s="28">
        <v>0</v>
      </c>
      <c r="V219" s="28">
        <f t="shared" si="148"/>
        <v>0</v>
      </c>
      <c r="W219" s="28">
        <f t="shared" si="149"/>
        <v>0</v>
      </c>
      <c r="X219" s="28">
        <f t="shared" si="150"/>
        <v>0</v>
      </c>
      <c r="Y219" s="28">
        <f t="shared" si="156"/>
        <v>0</v>
      </c>
      <c r="Z219" s="28">
        <f t="shared" si="157"/>
        <v>0</v>
      </c>
      <c r="AA219" s="38">
        <v>0</v>
      </c>
      <c r="AB219" s="28">
        <v>0</v>
      </c>
      <c r="AC219" s="28">
        <v>0</v>
      </c>
      <c r="AD219" s="28">
        <f t="shared" si="151"/>
        <v>0</v>
      </c>
      <c r="AE219" s="28">
        <f>V219-AD219</f>
        <v>0</v>
      </c>
      <c r="AF219" s="34"/>
      <c r="AG219" s="47"/>
      <c r="AH219" s="65"/>
      <c r="AJ219" s="56"/>
      <c r="AK219" s="56"/>
      <c r="AL219" s="57"/>
    </row>
    <row r="220" spans="1:42" s="42" customFormat="1" ht="30.6" customHeight="1">
      <c r="A220" s="13">
        <v>211</v>
      </c>
      <c r="B220" s="16" t="s">
        <v>60</v>
      </c>
      <c r="C220" s="16" t="s">
        <v>60</v>
      </c>
      <c r="D220" s="12" t="s">
        <v>484</v>
      </c>
      <c r="E220" s="16" t="s">
        <v>584</v>
      </c>
      <c r="F220" s="17">
        <v>1111897367</v>
      </c>
      <c r="G220" s="14">
        <v>1443</v>
      </c>
      <c r="H220" s="163" t="s">
        <v>714</v>
      </c>
      <c r="I220" s="28">
        <v>18000</v>
      </c>
      <c r="J220" s="28">
        <v>0</v>
      </c>
      <c r="K220" s="28">
        <v>0</v>
      </c>
      <c r="L220" s="28">
        <v>0</v>
      </c>
      <c r="M220" s="28">
        <f t="shared" si="147"/>
        <v>18000</v>
      </c>
      <c r="N220" s="17">
        <v>30</v>
      </c>
      <c r="O220" s="17">
        <v>0</v>
      </c>
      <c r="P220" s="28">
        <f t="shared" si="153"/>
        <v>18000</v>
      </c>
      <c r="Q220" s="28">
        <f t="shared" si="154"/>
        <v>0</v>
      </c>
      <c r="R220" s="28">
        <f t="shared" si="155"/>
        <v>0</v>
      </c>
      <c r="S220" s="28">
        <v>0</v>
      </c>
      <c r="T220" s="28">
        <v>0</v>
      </c>
      <c r="U220" s="28">
        <v>0</v>
      </c>
      <c r="V220" s="28">
        <f t="shared" si="148"/>
        <v>18000</v>
      </c>
      <c r="W220" s="28">
        <f t="shared" si="149"/>
        <v>15000</v>
      </c>
      <c r="X220" s="28">
        <f t="shared" si="150"/>
        <v>18000</v>
      </c>
      <c r="Y220" s="28">
        <f t="shared" si="156"/>
        <v>1500</v>
      </c>
      <c r="Z220" s="28">
        <f t="shared" si="157"/>
        <v>135</v>
      </c>
      <c r="AA220" s="38">
        <v>0</v>
      </c>
      <c r="AB220" s="28">
        <v>0</v>
      </c>
      <c r="AC220" s="28">
        <v>0</v>
      </c>
      <c r="AD220" s="28">
        <f t="shared" si="151"/>
        <v>1635</v>
      </c>
      <c r="AE220" s="28">
        <f>V220-AD220</f>
        <v>16365</v>
      </c>
      <c r="AF220" s="34" t="s">
        <v>38</v>
      </c>
      <c r="AG220" s="47">
        <v>44025</v>
      </c>
      <c r="AH220" s="68"/>
      <c r="AJ220" s="56"/>
      <c r="AK220" s="56"/>
      <c r="AL220" s="59"/>
      <c r="AM220" s="56"/>
      <c r="AN220" s="56"/>
      <c r="AO220" s="56"/>
      <c r="AP220" s="57"/>
    </row>
    <row r="221" spans="1:42" s="42" customFormat="1" ht="30.6" customHeight="1">
      <c r="A221" s="13">
        <v>212</v>
      </c>
      <c r="B221" s="45" t="s">
        <v>485</v>
      </c>
      <c r="C221" s="45" t="s">
        <v>485</v>
      </c>
      <c r="D221" s="12" t="s">
        <v>486</v>
      </c>
      <c r="E221" s="16" t="s">
        <v>581</v>
      </c>
      <c r="F221" s="17">
        <v>1113781647</v>
      </c>
      <c r="G221" s="17">
        <v>754</v>
      </c>
      <c r="H221" s="163" t="s">
        <v>715</v>
      </c>
      <c r="I221" s="28">
        <v>18000</v>
      </c>
      <c r="J221" s="28">
        <v>0</v>
      </c>
      <c r="K221" s="28">
        <v>0</v>
      </c>
      <c r="L221" s="28">
        <v>0</v>
      </c>
      <c r="M221" s="28">
        <f t="shared" si="147"/>
        <v>18000</v>
      </c>
      <c r="N221" s="17">
        <v>30</v>
      </c>
      <c r="O221" s="17">
        <v>0</v>
      </c>
      <c r="P221" s="28">
        <f t="shared" si="153"/>
        <v>18000</v>
      </c>
      <c r="Q221" s="28">
        <f t="shared" si="154"/>
        <v>0</v>
      </c>
      <c r="R221" s="28">
        <f t="shared" si="155"/>
        <v>0</v>
      </c>
      <c r="S221" s="28">
        <v>0</v>
      </c>
      <c r="T221" s="28">
        <v>0</v>
      </c>
      <c r="U221" s="28">
        <v>0</v>
      </c>
      <c r="V221" s="28">
        <f t="shared" si="148"/>
        <v>18000</v>
      </c>
      <c r="W221" s="28">
        <f t="shared" si="149"/>
        <v>15000</v>
      </c>
      <c r="X221" s="28">
        <f t="shared" si="150"/>
        <v>18000</v>
      </c>
      <c r="Y221" s="28">
        <f t="shared" si="156"/>
        <v>1500</v>
      </c>
      <c r="Z221" s="28">
        <f t="shared" si="157"/>
        <v>135</v>
      </c>
      <c r="AA221" s="38">
        <v>0</v>
      </c>
      <c r="AB221" s="28">
        <v>0</v>
      </c>
      <c r="AC221" s="28">
        <v>0</v>
      </c>
      <c r="AD221" s="28">
        <f t="shared" si="151"/>
        <v>1635</v>
      </c>
      <c r="AE221" s="28">
        <f t="shared" ref="AE221:AE228" si="158">V221-AD221</f>
        <v>16365</v>
      </c>
      <c r="AF221" s="34" t="s">
        <v>38</v>
      </c>
      <c r="AG221" s="47">
        <v>44024</v>
      </c>
      <c r="AH221" s="56"/>
      <c r="AI221" s="56"/>
      <c r="AJ221" s="56"/>
      <c r="AK221" s="56"/>
      <c r="AL221" s="56"/>
      <c r="AM221" s="56"/>
      <c r="AN221" s="56"/>
      <c r="AO221" s="56"/>
      <c r="AP221" s="57"/>
    </row>
    <row r="222" spans="1:42" s="42" customFormat="1" ht="30.6" customHeight="1">
      <c r="A222" s="13">
        <v>213</v>
      </c>
      <c r="B222" s="45" t="s">
        <v>485</v>
      </c>
      <c r="C222" s="45" t="s">
        <v>487</v>
      </c>
      <c r="D222" s="12" t="s">
        <v>486</v>
      </c>
      <c r="E222" s="16" t="s">
        <v>584</v>
      </c>
      <c r="F222" s="17">
        <v>1106652253</v>
      </c>
      <c r="G222" s="17">
        <v>72</v>
      </c>
      <c r="H222" s="163" t="s">
        <v>716</v>
      </c>
      <c r="I222" s="28">
        <v>18000</v>
      </c>
      <c r="J222" s="28">
        <v>0</v>
      </c>
      <c r="K222" s="28">
        <v>0</v>
      </c>
      <c r="L222" s="28">
        <v>0</v>
      </c>
      <c r="M222" s="28">
        <f t="shared" si="147"/>
        <v>18000</v>
      </c>
      <c r="N222" s="17">
        <v>30</v>
      </c>
      <c r="O222" s="17">
        <v>0</v>
      </c>
      <c r="P222" s="28">
        <f t="shared" si="153"/>
        <v>18000</v>
      </c>
      <c r="Q222" s="28">
        <f t="shared" si="154"/>
        <v>0</v>
      </c>
      <c r="R222" s="28">
        <f t="shared" si="155"/>
        <v>0</v>
      </c>
      <c r="S222" s="28">
        <v>0</v>
      </c>
      <c r="T222" s="28">
        <v>0</v>
      </c>
      <c r="U222" s="28">
        <v>0</v>
      </c>
      <c r="V222" s="28">
        <f t="shared" si="148"/>
        <v>18000</v>
      </c>
      <c r="W222" s="28">
        <f t="shared" si="149"/>
        <v>15000</v>
      </c>
      <c r="X222" s="28">
        <f t="shared" si="150"/>
        <v>18000</v>
      </c>
      <c r="Y222" s="28">
        <f t="shared" si="156"/>
        <v>1500</v>
      </c>
      <c r="Z222" s="28">
        <f t="shared" si="157"/>
        <v>135</v>
      </c>
      <c r="AA222" s="38">
        <v>0</v>
      </c>
      <c r="AB222" s="28">
        <v>0</v>
      </c>
      <c r="AC222" s="28">
        <v>0</v>
      </c>
      <c r="AD222" s="28">
        <f t="shared" si="151"/>
        <v>1635</v>
      </c>
      <c r="AE222" s="28">
        <f t="shared" si="158"/>
        <v>16365</v>
      </c>
      <c r="AF222" s="34" t="s">
        <v>38</v>
      </c>
      <c r="AG222" s="47">
        <v>44024</v>
      </c>
      <c r="AH222" s="58"/>
      <c r="AI222" s="56"/>
      <c r="AJ222" s="56"/>
      <c r="AK222" s="56"/>
      <c r="AL222" s="59"/>
      <c r="AM222" s="56"/>
      <c r="AN222" s="56"/>
      <c r="AO222" s="56"/>
      <c r="AP222" s="57"/>
    </row>
    <row r="223" spans="1:42" s="42" customFormat="1" ht="30.6" customHeight="1">
      <c r="A223" s="13">
        <v>214</v>
      </c>
      <c r="B223" s="45" t="s">
        <v>485</v>
      </c>
      <c r="C223" s="45" t="s">
        <v>488</v>
      </c>
      <c r="D223" s="12" t="s">
        <v>486</v>
      </c>
      <c r="E223" s="16" t="s">
        <v>584</v>
      </c>
      <c r="F223" s="17">
        <v>1106652254</v>
      </c>
      <c r="G223" s="17">
        <v>73</v>
      </c>
      <c r="H223" s="163" t="s">
        <v>717</v>
      </c>
      <c r="I223" s="28">
        <v>18000</v>
      </c>
      <c r="J223" s="28">
        <v>0</v>
      </c>
      <c r="K223" s="28">
        <v>0</v>
      </c>
      <c r="L223" s="28">
        <v>0</v>
      </c>
      <c r="M223" s="28">
        <f t="shared" si="147"/>
        <v>18000</v>
      </c>
      <c r="N223" s="17">
        <v>30</v>
      </c>
      <c r="O223" s="17">
        <v>0</v>
      </c>
      <c r="P223" s="28">
        <f t="shared" si="153"/>
        <v>18000</v>
      </c>
      <c r="Q223" s="28">
        <f t="shared" si="154"/>
        <v>0</v>
      </c>
      <c r="R223" s="28">
        <f t="shared" si="155"/>
        <v>0</v>
      </c>
      <c r="S223" s="28">
        <v>0</v>
      </c>
      <c r="T223" s="28">
        <v>0</v>
      </c>
      <c r="U223" s="28">
        <v>0</v>
      </c>
      <c r="V223" s="28">
        <f t="shared" si="148"/>
        <v>18000</v>
      </c>
      <c r="W223" s="28">
        <f t="shared" si="149"/>
        <v>15000</v>
      </c>
      <c r="X223" s="28">
        <f t="shared" si="150"/>
        <v>18000</v>
      </c>
      <c r="Y223" s="28">
        <f t="shared" si="156"/>
        <v>1500</v>
      </c>
      <c r="Z223" s="28">
        <f t="shared" si="157"/>
        <v>135</v>
      </c>
      <c r="AA223" s="38">
        <v>0</v>
      </c>
      <c r="AB223" s="28">
        <v>0</v>
      </c>
      <c r="AC223" s="28">
        <v>0</v>
      </c>
      <c r="AD223" s="28">
        <f t="shared" si="151"/>
        <v>1635</v>
      </c>
      <c r="AE223" s="28">
        <f t="shared" si="158"/>
        <v>16365</v>
      </c>
      <c r="AF223" s="34" t="s">
        <v>38</v>
      </c>
      <c r="AG223" s="47">
        <v>44024</v>
      </c>
      <c r="AH223" s="58"/>
      <c r="AI223" s="56"/>
      <c r="AJ223" s="56"/>
      <c r="AK223" s="56"/>
      <c r="AL223" s="59"/>
      <c r="AM223" s="56"/>
      <c r="AN223" s="56"/>
      <c r="AO223" s="56"/>
      <c r="AP223" s="57"/>
    </row>
    <row r="224" spans="1:42" s="42" customFormat="1" ht="30.6" customHeight="1">
      <c r="A224" s="13">
        <v>215</v>
      </c>
      <c r="B224" s="45" t="s">
        <v>485</v>
      </c>
      <c r="C224" s="16" t="s">
        <v>489</v>
      </c>
      <c r="D224" s="12" t="s">
        <v>490</v>
      </c>
      <c r="E224" s="16" t="s">
        <v>584</v>
      </c>
      <c r="F224" s="17">
        <v>1112305750</v>
      </c>
      <c r="G224" s="17">
        <v>484</v>
      </c>
      <c r="H224" s="163" t="s">
        <v>718</v>
      </c>
      <c r="I224" s="28">
        <v>14900</v>
      </c>
      <c r="J224" s="28">
        <v>0</v>
      </c>
      <c r="K224" s="28">
        <v>0</v>
      </c>
      <c r="L224" s="28">
        <v>0</v>
      </c>
      <c r="M224" s="28">
        <f t="shared" si="147"/>
        <v>14900</v>
      </c>
      <c r="N224" s="17">
        <v>0</v>
      </c>
      <c r="O224" s="17">
        <v>0</v>
      </c>
      <c r="P224" s="28">
        <f t="shared" si="153"/>
        <v>0</v>
      </c>
      <c r="Q224" s="28">
        <f t="shared" si="154"/>
        <v>0</v>
      </c>
      <c r="R224" s="28">
        <f t="shared" si="155"/>
        <v>0</v>
      </c>
      <c r="S224" s="28">
        <v>0</v>
      </c>
      <c r="T224" s="28">
        <v>0</v>
      </c>
      <c r="U224" s="28">
        <v>0</v>
      </c>
      <c r="V224" s="28">
        <f t="shared" si="148"/>
        <v>0</v>
      </c>
      <c r="W224" s="28">
        <f t="shared" si="149"/>
        <v>0</v>
      </c>
      <c r="X224" s="28">
        <f t="shared" si="150"/>
        <v>0</v>
      </c>
      <c r="Y224" s="28">
        <f t="shared" si="156"/>
        <v>0</v>
      </c>
      <c r="Z224" s="28">
        <f t="shared" si="157"/>
        <v>0</v>
      </c>
      <c r="AA224" s="38">
        <v>0</v>
      </c>
      <c r="AB224" s="28">
        <v>0</v>
      </c>
      <c r="AC224" s="28">
        <v>0</v>
      </c>
      <c r="AD224" s="28">
        <f t="shared" si="151"/>
        <v>0</v>
      </c>
      <c r="AE224" s="28">
        <f t="shared" si="158"/>
        <v>0</v>
      </c>
      <c r="AF224" s="80"/>
      <c r="AG224" s="49"/>
      <c r="AI224" s="56"/>
      <c r="AJ224" s="56"/>
      <c r="AK224" s="56"/>
      <c r="AL224" s="58"/>
      <c r="AM224" s="56"/>
      <c r="AN224" s="56"/>
      <c r="AO224" s="56"/>
      <c r="AP224" s="57"/>
    </row>
    <row r="225" spans="1:42" s="42" customFormat="1" ht="30.6" customHeight="1">
      <c r="A225" s="13">
        <v>216</v>
      </c>
      <c r="B225" s="45" t="s">
        <v>485</v>
      </c>
      <c r="C225" s="45" t="s">
        <v>491</v>
      </c>
      <c r="D225" s="23" t="s">
        <v>492</v>
      </c>
      <c r="E225" s="16" t="s">
        <v>587</v>
      </c>
      <c r="F225" s="17">
        <v>1112027145</v>
      </c>
      <c r="G225" s="17">
        <v>11877</v>
      </c>
      <c r="H225" s="163" t="s">
        <v>719</v>
      </c>
      <c r="I225" s="28">
        <v>14900</v>
      </c>
      <c r="J225" s="28">
        <v>0</v>
      </c>
      <c r="K225" s="28">
        <v>0</v>
      </c>
      <c r="L225" s="28">
        <v>0</v>
      </c>
      <c r="M225" s="28">
        <f t="shared" si="147"/>
        <v>14900</v>
      </c>
      <c r="N225" s="17">
        <v>20</v>
      </c>
      <c r="O225" s="17">
        <v>0</v>
      </c>
      <c r="P225" s="28">
        <f t="shared" si="153"/>
        <v>9933</v>
      </c>
      <c r="Q225" s="28">
        <f t="shared" si="154"/>
        <v>0</v>
      </c>
      <c r="R225" s="28">
        <f t="shared" si="155"/>
        <v>0</v>
      </c>
      <c r="S225" s="28">
        <v>0</v>
      </c>
      <c r="T225" s="28">
        <v>0</v>
      </c>
      <c r="U225" s="28">
        <v>0</v>
      </c>
      <c r="V225" s="28">
        <f t="shared" si="148"/>
        <v>9933</v>
      </c>
      <c r="W225" s="28">
        <f t="shared" si="149"/>
        <v>9933</v>
      </c>
      <c r="X225" s="28">
        <f t="shared" si="150"/>
        <v>9933</v>
      </c>
      <c r="Y225" s="28">
        <f t="shared" si="156"/>
        <v>993</v>
      </c>
      <c r="Z225" s="28">
        <f t="shared" si="157"/>
        <v>75</v>
      </c>
      <c r="AA225" s="38">
        <v>0</v>
      </c>
      <c r="AB225" s="28">
        <v>0</v>
      </c>
      <c r="AC225" s="28">
        <v>0</v>
      </c>
      <c r="AD225" s="28">
        <f t="shared" si="151"/>
        <v>1068</v>
      </c>
      <c r="AE225" s="28">
        <f t="shared" si="158"/>
        <v>8865</v>
      </c>
      <c r="AF225" s="79"/>
      <c r="AG225" s="49"/>
      <c r="AH225" s="56"/>
      <c r="AI225" s="56"/>
      <c r="AJ225" s="56"/>
      <c r="AK225" s="56"/>
      <c r="AL225" s="56"/>
      <c r="AM225" s="56"/>
      <c r="AN225" s="56"/>
      <c r="AO225" s="56"/>
      <c r="AP225" s="57"/>
    </row>
    <row r="226" spans="1:42" s="42" customFormat="1" ht="30.6" customHeight="1">
      <c r="A226" s="13">
        <v>217</v>
      </c>
      <c r="B226" s="45" t="s">
        <v>485</v>
      </c>
      <c r="C226" s="128" t="s">
        <v>493</v>
      </c>
      <c r="D226" s="23" t="s">
        <v>494</v>
      </c>
      <c r="E226" s="16" t="s">
        <v>587</v>
      </c>
      <c r="F226" s="14">
        <v>1113773663</v>
      </c>
      <c r="G226" s="14">
        <v>11820</v>
      </c>
      <c r="H226" s="163" t="s">
        <v>720</v>
      </c>
      <c r="I226" s="28">
        <v>14900</v>
      </c>
      <c r="J226" s="28">
        <v>0</v>
      </c>
      <c r="K226" s="28">
        <v>0</v>
      </c>
      <c r="L226" s="28">
        <v>0</v>
      </c>
      <c r="M226" s="28">
        <f t="shared" si="147"/>
        <v>14900</v>
      </c>
      <c r="N226" s="17">
        <v>10</v>
      </c>
      <c r="O226" s="17">
        <v>0</v>
      </c>
      <c r="P226" s="28">
        <f t="shared" si="153"/>
        <v>4967</v>
      </c>
      <c r="Q226" s="28">
        <f t="shared" si="154"/>
        <v>0</v>
      </c>
      <c r="R226" s="28">
        <f t="shared" si="155"/>
        <v>0</v>
      </c>
      <c r="S226" s="28">
        <v>0</v>
      </c>
      <c r="T226" s="28">
        <v>0</v>
      </c>
      <c r="U226" s="28">
        <v>0</v>
      </c>
      <c r="V226" s="28">
        <f t="shared" si="148"/>
        <v>4967</v>
      </c>
      <c r="W226" s="28">
        <f t="shared" si="149"/>
        <v>4967</v>
      </c>
      <c r="X226" s="28">
        <f t="shared" si="150"/>
        <v>4967</v>
      </c>
      <c r="Y226" s="28">
        <f t="shared" si="156"/>
        <v>497</v>
      </c>
      <c r="Z226" s="28">
        <f t="shared" si="157"/>
        <v>38</v>
      </c>
      <c r="AA226" s="38">
        <v>0</v>
      </c>
      <c r="AB226" s="38">
        <v>0</v>
      </c>
      <c r="AC226" s="28">
        <v>0</v>
      </c>
      <c r="AD226" s="28">
        <f t="shared" si="151"/>
        <v>535</v>
      </c>
      <c r="AE226" s="28">
        <f t="shared" si="158"/>
        <v>4432</v>
      </c>
      <c r="AF226" s="80"/>
      <c r="AG226" s="49"/>
      <c r="AH226" s="56"/>
      <c r="AI226" s="56"/>
      <c r="AJ226" s="56"/>
      <c r="AK226" s="56"/>
      <c r="AL226" s="56"/>
      <c r="AM226" s="56"/>
      <c r="AN226" s="56"/>
      <c r="AO226" s="56"/>
      <c r="AP226" s="57"/>
    </row>
    <row r="227" spans="1:42" s="42" customFormat="1" ht="30.6" customHeight="1">
      <c r="A227" s="13">
        <v>218</v>
      </c>
      <c r="B227" s="45" t="s">
        <v>485</v>
      </c>
      <c r="C227" s="16" t="s">
        <v>495</v>
      </c>
      <c r="D227" s="12" t="s">
        <v>496</v>
      </c>
      <c r="E227" s="16" t="s">
        <v>581</v>
      </c>
      <c r="F227" s="16">
        <v>4112606298</v>
      </c>
      <c r="G227" s="14">
        <v>11730</v>
      </c>
      <c r="H227" s="82" t="s">
        <v>721</v>
      </c>
      <c r="I227" s="28">
        <v>18000</v>
      </c>
      <c r="J227" s="28">
        <v>0</v>
      </c>
      <c r="K227" s="28">
        <v>0</v>
      </c>
      <c r="L227" s="28">
        <v>0</v>
      </c>
      <c r="M227" s="28">
        <f t="shared" si="147"/>
        <v>18000</v>
      </c>
      <c r="N227" s="17">
        <v>24</v>
      </c>
      <c r="O227" s="17">
        <v>0</v>
      </c>
      <c r="P227" s="28">
        <f t="shared" si="153"/>
        <v>14400</v>
      </c>
      <c r="Q227" s="28">
        <f t="shared" si="154"/>
        <v>0</v>
      </c>
      <c r="R227" s="28">
        <f t="shared" si="155"/>
        <v>0</v>
      </c>
      <c r="S227" s="28">
        <v>0</v>
      </c>
      <c r="T227" s="28">
        <v>0</v>
      </c>
      <c r="U227" s="28">
        <v>0</v>
      </c>
      <c r="V227" s="28">
        <f t="shared" si="148"/>
        <v>14400</v>
      </c>
      <c r="W227" s="28">
        <f t="shared" si="149"/>
        <v>14400</v>
      </c>
      <c r="X227" s="28">
        <f t="shared" si="150"/>
        <v>14400</v>
      </c>
      <c r="Y227" s="28">
        <f t="shared" si="156"/>
        <v>1440</v>
      </c>
      <c r="Z227" s="28">
        <f t="shared" si="157"/>
        <v>108</v>
      </c>
      <c r="AA227" s="38">
        <v>0</v>
      </c>
      <c r="AB227" s="38">
        <v>0</v>
      </c>
      <c r="AC227" s="28">
        <v>0</v>
      </c>
      <c r="AD227" s="28">
        <f t="shared" si="151"/>
        <v>1548</v>
      </c>
      <c r="AE227" s="28">
        <f t="shared" si="158"/>
        <v>12852</v>
      </c>
      <c r="AF227" s="80" t="s">
        <v>38</v>
      </c>
      <c r="AG227" s="47">
        <v>44033</v>
      </c>
      <c r="AH227" s="56"/>
      <c r="AI227" s="56"/>
      <c r="AJ227" s="56"/>
      <c r="AK227" s="56"/>
      <c r="AL227" s="57"/>
    </row>
    <row r="228" spans="1:42" s="42" customFormat="1" ht="30.6" customHeight="1">
      <c r="A228" s="13">
        <v>219</v>
      </c>
      <c r="B228" s="45" t="s">
        <v>485</v>
      </c>
      <c r="C228" s="23" t="s">
        <v>497</v>
      </c>
      <c r="D228" s="23" t="s">
        <v>498</v>
      </c>
      <c r="E228" s="16" t="s">
        <v>587</v>
      </c>
      <c r="F228" s="16">
        <v>1115066055</v>
      </c>
      <c r="G228" s="14">
        <v>11518</v>
      </c>
      <c r="H228" s="33" t="s">
        <v>722</v>
      </c>
      <c r="I228" s="28">
        <v>14900</v>
      </c>
      <c r="J228" s="28">
        <v>0</v>
      </c>
      <c r="K228" s="28">
        <v>0</v>
      </c>
      <c r="L228" s="28">
        <v>0</v>
      </c>
      <c r="M228" s="28">
        <f t="shared" si="147"/>
        <v>14900</v>
      </c>
      <c r="N228" s="17">
        <v>0</v>
      </c>
      <c r="O228" s="17">
        <v>0</v>
      </c>
      <c r="P228" s="28">
        <f t="shared" si="153"/>
        <v>0</v>
      </c>
      <c r="Q228" s="28">
        <f t="shared" si="154"/>
        <v>0</v>
      </c>
      <c r="R228" s="28">
        <f t="shared" si="155"/>
        <v>0</v>
      </c>
      <c r="S228" s="28">
        <v>0</v>
      </c>
      <c r="T228" s="28">
        <v>0</v>
      </c>
      <c r="U228" s="28">
        <v>0</v>
      </c>
      <c r="V228" s="28">
        <f t="shared" si="148"/>
        <v>0</v>
      </c>
      <c r="W228" s="28">
        <f t="shared" si="149"/>
        <v>0</v>
      </c>
      <c r="X228" s="28">
        <f t="shared" si="150"/>
        <v>0</v>
      </c>
      <c r="Y228" s="28">
        <f t="shared" si="156"/>
        <v>0</v>
      </c>
      <c r="Z228" s="28">
        <f t="shared" si="157"/>
        <v>0</v>
      </c>
      <c r="AA228" s="38">
        <v>0</v>
      </c>
      <c r="AB228" s="38">
        <v>0</v>
      </c>
      <c r="AC228" s="28">
        <v>0</v>
      </c>
      <c r="AD228" s="28">
        <f t="shared" si="151"/>
        <v>0</v>
      </c>
      <c r="AE228" s="28">
        <f t="shared" si="158"/>
        <v>0</v>
      </c>
      <c r="AF228" s="80"/>
      <c r="AG228" s="47"/>
      <c r="AH228" s="58"/>
      <c r="AI228" s="56"/>
      <c r="AJ228" s="56"/>
      <c r="AK228" s="56"/>
      <c r="AL228" s="59"/>
      <c r="AM228" s="56"/>
      <c r="AN228" s="56"/>
      <c r="AO228" s="56"/>
      <c r="AP228" s="57"/>
    </row>
    <row r="229" spans="1:42" s="42" customFormat="1" ht="30.6" customHeight="1">
      <c r="A229" s="13">
        <v>220</v>
      </c>
      <c r="B229" s="45" t="s">
        <v>485</v>
      </c>
      <c r="C229" s="16" t="s">
        <v>499</v>
      </c>
      <c r="D229" s="12" t="s">
        <v>500</v>
      </c>
      <c r="E229" s="16" t="s">
        <v>581</v>
      </c>
      <c r="F229" s="17">
        <v>1113773057</v>
      </c>
      <c r="G229" s="17">
        <v>11702</v>
      </c>
      <c r="H229" s="163" t="s">
        <v>723</v>
      </c>
      <c r="I229" s="28">
        <v>18000</v>
      </c>
      <c r="J229" s="28">
        <v>0</v>
      </c>
      <c r="K229" s="28">
        <v>0</v>
      </c>
      <c r="L229" s="28">
        <v>0</v>
      </c>
      <c r="M229" s="28">
        <f>I229+J229+K229+L229</f>
        <v>18000</v>
      </c>
      <c r="N229" s="17">
        <v>24</v>
      </c>
      <c r="O229" s="17">
        <v>0</v>
      </c>
      <c r="P229" s="28">
        <f t="shared" si="153"/>
        <v>14400</v>
      </c>
      <c r="Q229" s="28">
        <f t="shared" si="154"/>
        <v>0</v>
      </c>
      <c r="R229" s="28">
        <f t="shared" si="155"/>
        <v>0</v>
      </c>
      <c r="S229" s="28">
        <v>0</v>
      </c>
      <c r="T229" s="28">
        <v>0</v>
      </c>
      <c r="U229" s="28">
        <v>0</v>
      </c>
      <c r="V229" s="28">
        <f>P229+Q229+R229+S229+T229+U229</f>
        <v>14400</v>
      </c>
      <c r="W229" s="28">
        <f>IF(P229&gt;15000,15000,P229)</f>
        <v>14400</v>
      </c>
      <c r="X229" s="28">
        <f>V229</f>
        <v>14400</v>
      </c>
      <c r="Y229" s="28">
        <f t="shared" si="156"/>
        <v>1440</v>
      </c>
      <c r="Z229" s="28">
        <f t="shared" si="157"/>
        <v>108</v>
      </c>
      <c r="AA229" s="38">
        <v>0</v>
      </c>
      <c r="AB229" s="38">
        <v>0</v>
      </c>
      <c r="AC229" s="28">
        <v>0</v>
      </c>
      <c r="AD229" s="28">
        <f t="shared" si="151"/>
        <v>1548</v>
      </c>
      <c r="AE229" s="28">
        <f>V229-AD229</f>
        <v>12852</v>
      </c>
      <c r="AF229" s="80"/>
      <c r="AG229" s="49"/>
      <c r="AH229" s="56"/>
      <c r="AI229" s="56"/>
      <c r="AJ229" s="56"/>
      <c r="AK229" s="56"/>
      <c r="AL229" s="57"/>
    </row>
    <row r="230" spans="1:42" s="42" customFormat="1" ht="30.6" customHeight="1">
      <c r="A230" s="13">
        <v>221</v>
      </c>
      <c r="B230" s="45" t="s">
        <v>485</v>
      </c>
      <c r="C230" s="16" t="s">
        <v>501</v>
      </c>
      <c r="D230" s="61" t="s">
        <v>502</v>
      </c>
      <c r="E230" s="16" t="s">
        <v>587</v>
      </c>
      <c r="F230" s="17">
        <v>1114370826</v>
      </c>
      <c r="G230" s="17">
        <v>11719</v>
      </c>
      <c r="H230" s="163" t="s">
        <v>724</v>
      </c>
      <c r="I230" s="28">
        <v>14900</v>
      </c>
      <c r="J230" s="28">
        <v>0</v>
      </c>
      <c r="K230" s="28">
        <v>0</v>
      </c>
      <c r="L230" s="28">
        <v>0</v>
      </c>
      <c r="M230" s="28">
        <f t="shared" ref="M230:M232" si="159">I230+J230+K230+L230</f>
        <v>14900</v>
      </c>
      <c r="N230" s="17">
        <v>24</v>
      </c>
      <c r="O230" s="17">
        <v>0</v>
      </c>
      <c r="P230" s="28">
        <f t="shared" si="153"/>
        <v>11920</v>
      </c>
      <c r="Q230" s="28">
        <f t="shared" si="154"/>
        <v>0</v>
      </c>
      <c r="R230" s="28">
        <f t="shared" si="155"/>
        <v>0</v>
      </c>
      <c r="S230" s="28">
        <v>0</v>
      </c>
      <c r="T230" s="28">
        <v>0</v>
      </c>
      <c r="U230" s="28">
        <v>0</v>
      </c>
      <c r="V230" s="28">
        <f>P230+Q230+R230+S230+T230+U230</f>
        <v>11920</v>
      </c>
      <c r="W230" s="28">
        <f>IF(P230&gt;15000,15000,P230)</f>
        <v>11920</v>
      </c>
      <c r="X230" s="28">
        <f>V230</f>
        <v>11920</v>
      </c>
      <c r="Y230" s="28">
        <f t="shared" si="156"/>
        <v>1192</v>
      </c>
      <c r="Z230" s="28">
        <f t="shared" si="157"/>
        <v>90</v>
      </c>
      <c r="AA230" s="38">
        <v>0</v>
      </c>
      <c r="AB230" s="38">
        <v>0</v>
      </c>
      <c r="AC230" s="28">
        <v>0</v>
      </c>
      <c r="AD230" s="28">
        <f t="shared" si="151"/>
        <v>1282</v>
      </c>
      <c r="AE230" s="28">
        <f>V230-AD230</f>
        <v>10638</v>
      </c>
      <c r="AF230" s="80"/>
      <c r="AG230" s="49"/>
      <c r="AH230" s="56"/>
      <c r="AI230" s="56"/>
      <c r="AJ230" s="56"/>
      <c r="AK230" s="56"/>
      <c r="AL230" s="57"/>
    </row>
    <row r="231" spans="1:42" s="42" customFormat="1" ht="30.6" customHeight="1">
      <c r="A231" s="13">
        <v>222</v>
      </c>
      <c r="B231" s="45" t="s">
        <v>485</v>
      </c>
      <c r="C231" s="12" t="s">
        <v>503</v>
      </c>
      <c r="D231" s="105" t="s">
        <v>504</v>
      </c>
      <c r="E231" s="16" t="s">
        <v>587</v>
      </c>
      <c r="F231" s="17">
        <v>1115468866</v>
      </c>
      <c r="G231" s="17">
        <v>11720</v>
      </c>
      <c r="H231" s="127" t="s">
        <v>725</v>
      </c>
      <c r="I231" s="28">
        <v>14900</v>
      </c>
      <c r="J231" s="28">
        <v>0</v>
      </c>
      <c r="K231" s="28">
        <v>0</v>
      </c>
      <c r="L231" s="28">
        <v>0</v>
      </c>
      <c r="M231" s="28">
        <f t="shared" si="159"/>
        <v>14900</v>
      </c>
      <c r="N231" s="17">
        <v>24</v>
      </c>
      <c r="O231" s="17">
        <v>0</v>
      </c>
      <c r="P231" s="28">
        <f t="shared" si="153"/>
        <v>11920</v>
      </c>
      <c r="Q231" s="28">
        <f t="shared" si="154"/>
        <v>0</v>
      </c>
      <c r="R231" s="28">
        <f t="shared" si="155"/>
        <v>0</v>
      </c>
      <c r="S231" s="28">
        <v>0</v>
      </c>
      <c r="T231" s="28">
        <v>0</v>
      </c>
      <c r="U231" s="28">
        <v>0</v>
      </c>
      <c r="V231" s="28">
        <f>P231+Q231+R231+S231+T231+U231</f>
        <v>11920</v>
      </c>
      <c r="W231" s="28">
        <f>IF(P231&gt;15000,15000,P231)</f>
        <v>11920</v>
      </c>
      <c r="X231" s="28">
        <f>V231</f>
        <v>11920</v>
      </c>
      <c r="Y231" s="28">
        <f t="shared" si="156"/>
        <v>1192</v>
      </c>
      <c r="Z231" s="28">
        <f t="shared" si="157"/>
        <v>90</v>
      </c>
      <c r="AA231" s="38">
        <v>0</v>
      </c>
      <c r="AB231" s="38">
        <v>0</v>
      </c>
      <c r="AC231" s="28">
        <v>0</v>
      </c>
      <c r="AD231" s="28">
        <f t="shared" si="151"/>
        <v>1282</v>
      </c>
      <c r="AE231" s="28">
        <f>V231-AD231</f>
        <v>10638</v>
      </c>
      <c r="AF231" s="80"/>
      <c r="AG231" s="49"/>
      <c r="AH231" s="56"/>
      <c r="AI231" s="56"/>
      <c r="AJ231" s="56"/>
      <c r="AK231" s="56"/>
      <c r="AL231" s="57"/>
    </row>
    <row r="232" spans="1:42" s="42" customFormat="1" ht="30.6" customHeight="1">
      <c r="A232" s="13">
        <v>223</v>
      </c>
      <c r="B232" s="45" t="s">
        <v>485</v>
      </c>
      <c r="C232" s="12" t="s">
        <v>806</v>
      </c>
      <c r="D232" s="23" t="s">
        <v>807</v>
      </c>
      <c r="E232" s="16" t="s">
        <v>584</v>
      </c>
      <c r="F232" s="106">
        <v>1112029041</v>
      </c>
      <c r="G232" s="17">
        <v>11836</v>
      </c>
      <c r="H232" s="144" t="s">
        <v>808</v>
      </c>
      <c r="I232" s="28">
        <v>14900</v>
      </c>
      <c r="J232" s="28">
        <v>0</v>
      </c>
      <c r="K232" s="28">
        <v>0</v>
      </c>
      <c r="L232" s="28">
        <v>0</v>
      </c>
      <c r="M232" s="28">
        <f t="shared" si="159"/>
        <v>14900</v>
      </c>
      <c r="N232" s="17">
        <v>0</v>
      </c>
      <c r="O232" s="17">
        <v>0</v>
      </c>
      <c r="P232" s="28">
        <f t="shared" si="153"/>
        <v>0</v>
      </c>
      <c r="Q232" s="28">
        <f t="shared" si="154"/>
        <v>0</v>
      </c>
      <c r="R232" s="28">
        <f t="shared" si="155"/>
        <v>0</v>
      </c>
      <c r="S232" s="28">
        <v>0</v>
      </c>
      <c r="T232" s="28">
        <v>0</v>
      </c>
      <c r="U232" s="28">
        <v>0</v>
      </c>
      <c r="V232" s="28">
        <f>P232+Q232+R232+S232+T232+U232</f>
        <v>0</v>
      </c>
      <c r="W232" s="28">
        <f>IF(P232&gt;15000,15000,P232)</f>
        <v>0</v>
      </c>
      <c r="X232" s="28">
        <f>V232</f>
        <v>0</v>
      </c>
      <c r="Y232" s="28">
        <f t="shared" si="156"/>
        <v>0</v>
      </c>
      <c r="Z232" s="28">
        <f t="shared" si="157"/>
        <v>0</v>
      </c>
      <c r="AA232" s="38">
        <v>0</v>
      </c>
      <c r="AB232" s="38">
        <v>0</v>
      </c>
      <c r="AC232" s="28">
        <v>0</v>
      </c>
      <c r="AD232" s="28">
        <f t="shared" si="151"/>
        <v>0</v>
      </c>
      <c r="AE232" s="28">
        <f>V232-AD232</f>
        <v>0</v>
      </c>
      <c r="AF232" s="80"/>
      <c r="AG232" s="49"/>
      <c r="AH232" s="56"/>
      <c r="AI232" s="56"/>
      <c r="AJ232" s="56"/>
      <c r="AK232" s="56"/>
      <c r="AL232" s="57"/>
    </row>
    <row r="233" spans="1:42" s="45" customFormat="1" ht="30.6" customHeight="1">
      <c r="A233" s="13">
        <v>224</v>
      </c>
      <c r="B233" s="45" t="s">
        <v>505</v>
      </c>
      <c r="C233" s="45" t="s">
        <v>505</v>
      </c>
      <c r="D233" s="23" t="s">
        <v>506</v>
      </c>
      <c r="E233" s="45" t="s">
        <v>581</v>
      </c>
      <c r="F233" s="45">
        <v>1115158333</v>
      </c>
      <c r="G233" s="45">
        <v>11617</v>
      </c>
      <c r="H233" s="45" t="s">
        <v>726</v>
      </c>
      <c r="I233" s="28">
        <v>18000</v>
      </c>
      <c r="J233" s="14">
        <v>0</v>
      </c>
      <c r="K233" s="14">
        <v>0</v>
      </c>
      <c r="L233" s="14">
        <v>0</v>
      </c>
      <c r="M233" s="14">
        <f>I233+J233+K233+L233</f>
        <v>18000</v>
      </c>
      <c r="N233" s="14">
        <v>0</v>
      </c>
      <c r="O233" s="14">
        <v>0</v>
      </c>
      <c r="P233" s="28">
        <f t="shared" si="153"/>
        <v>0</v>
      </c>
      <c r="Q233" s="28">
        <f t="shared" si="154"/>
        <v>0</v>
      </c>
      <c r="R233" s="28">
        <f t="shared" si="155"/>
        <v>0</v>
      </c>
      <c r="S233" s="14">
        <v>0</v>
      </c>
      <c r="T233" s="14">
        <v>0</v>
      </c>
      <c r="U233" s="14">
        <v>0</v>
      </c>
      <c r="V233" s="14">
        <f t="shared" ref="V233:V238" si="160">P233+Q233+R233+S233+T233+U233</f>
        <v>0</v>
      </c>
      <c r="W233" s="14">
        <f t="shared" ref="W233:W238" si="161">IF(P233&gt;15000,15000,P233)</f>
        <v>0</v>
      </c>
      <c r="X233" s="14">
        <f t="shared" ref="X233:X238" si="162">V233</f>
        <v>0</v>
      </c>
      <c r="Y233" s="28">
        <f t="shared" si="156"/>
        <v>0</v>
      </c>
      <c r="Z233" s="28">
        <f t="shared" si="157"/>
        <v>0</v>
      </c>
      <c r="AA233" s="14">
        <v>0</v>
      </c>
      <c r="AB233" s="14">
        <v>0</v>
      </c>
      <c r="AC233" s="14">
        <v>0</v>
      </c>
      <c r="AD233" s="14">
        <f t="shared" si="151"/>
        <v>0</v>
      </c>
      <c r="AE233" s="14">
        <f t="shared" ref="AE233:AE248" si="163">V233-AD233</f>
        <v>0</v>
      </c>
      <c r="AF233" s="34"/>
      <c r="AG233" s="47"/>
    </row>
    <row r="234" spans="1:42" s="45" customFormat="1" ht="30.6" customHeight="1">
      <c r="A234" s="13">
        <v>225</v>
      </c>
      <c r="B234" s="45" t="s">
        <v>505</v>
      </c>
      <c r="C234" s="45" t="s">
        <v>507</v>
      </c>
      <c r="D234" s="23" t="s">
        <v>508</v>
      </c>
      <c r="E234" s="45" t="s">
        <v>587</v>
      </c>
      <c r="F234" s="45">
        <v>1115249582</v>
      </c>
      <c r="G234" s="45">
        <v>11651</v>
      </c>
      <c r="H234" s="127" t="s">
        <v>727</v>
      </c>
      <c r="I234" s="28">
        <v>14900</v>
      </c>
      <c r="J234" s="45">
        <v>0</v>
      </c>
      <c r="K234" s="45">
        <v>0</v>
      </c>
      <c r="L234" s="45">
        <v>0</v>
      </c>
      <c r="M234" s="14">
        <f t="shared" ref="M234:M238" si="164">I234+J234+K234+L234</f>
        <v>14900</v>
      </c>
      <c r="N234" s="14">
        <v>20</v>
      </c>
      <c r="O234" s="14">
        <v>0</v>
      </c>
      <c r="P234" s="28">
        <f t="shared" si="153"/>
        <v>9933</v>
      </c>
      <c r="Q234" s="28">
        <f t="shared" si="154"/>
        <v>0</v>
      </c>
      <c r="R234" s="28">
        <f t="shared" si="155"/>
        <v>0</v>
      </c>
      <c r="S234" s="14">
        <v>0</v>
      </c>
      <c r="T234" s="14">
        <v>0</v>
      </c>
      <c r="U234" s="14">
        <v>0</v>
      </c>
      <c r="V234" s="14">
        <f t="shared" si="160"/>
        <v>9933</v>
      </c>
      <c r="W234" s="14">
        <f t="shared" si="161"/>
        <v>9933</v>
      </c>
      <c r="X234" s="14">
        <f t="shared" si="162"/>
        <v>9933</v>
      </c>
      <c r="Y234" s="28">
        <f t="shared" si="156"/>
        <v>993</v>
      </c>
      <c r="Z234" s="28">
        <f t="shared" si="157"/>
        <v>75</v>
      </c>
      <c r="AA234" s="14">
        <v>0</v>
      </c>
      <c r="AB234" s="14">
        <v>0</v>
      </c>
      <c r="AC234" s="14">
        <v>0</v>
      </c>
      <c r="AD234" s="14">
        <f t="shared" si="151"/>
        <v>1068</v>
      </c>
      <c r="AE234" s="14">
        <f t="shared" si="163"/>
        <v>8865</v>
      </c>
      <c r="AF234" s="34" t="s">
        <v>38</v>
      </c>
      <c r="AG234" s="47">
        <v>44026</v>
      </c>
    </row>
    <row r="235" spans="1:42" s="42" customFormat="1" ht="30.6" customHeight="1">
      <c r="A235" s="13">
        <v>226</v>
      </c>
      <c r="B235" s="16" t="s">
        <v>509</v>
      </c>
      <c r="C235" s="12" t="s">
        <v>509</v>
      </c>
      <c r="D235" s="12" t="s">
        <v>510</v>
      </c>
      <c r="E235" s="16" t="s">
        <v>581</v>
      </c>
      <c r="F235" s="17">
        <v>1320265380</v>
      </c>
      <c r="G235" s="17">
        <v>844</v>
      </c>
      <c r="H235" s="82" t="s">
        <v>728</v>
      </c>
      <c r="I235" s="28">
        <v>18000</v>
      </c>
      <c r="J235" s="28">
        <v>0</v>
      </c>
      <c r="K235" s="28">
        <v>0</v>
      </c>
      <c r="L235" s="28">
        <v>0</v>
      </c>
      <c r="M235" s="28">
        <f t="shared" si="164"/>
        <v>18000</v>
      </c>
      <c r="N235" s="17">
        <v>25</v>
      </c>
      <c r="O235" s="17">
        <v>0</v>
      </c>
      <c r="P235" s="28">
        <f t="shared" si="153"/>
        <v>15000</v>
      </c>
      <c r="Q235" s="28">
        <f t="shared" si="154"/>
        <v>0</v>
      </c>
      <c r="R235" s="28">
        <f t="shared" si="155"/>
        <v>0</v>
      </c>
      <c r="S235" s="28">
        <v>0</v>
      </c>
      <c r="T235" s="28">
        <v>0</v>
      </c>
      <c r="U235" s="28">
        <v>0</v>
      </c>
      <c r="V235" s="28">
        <f t="shared" si="160"/>
        <v>15000</v>
      </c>
      <c r="W235" s="28">
        <f t="shared" si="161"/>
        <v>15000</v>
      </c>
      <c r="X235" s="28">
        <f t="shared" si="162"/>
        <v>15000</v>
      </c>
      <c r="Y235" s="28">
        <f t="shared" si="156"/>
        <v>1500</v>
      </c>
      <c r="Z235" s="28">
        <f t="shared" si="157"/>
        <v>113</v>
      </c>
      <c r="AA235" s="38">
        <v>0</v>
      </c>
      <c r="AB235" s="28">
        <v>0</v>
      </c>
      <c r="AC235" s="28">
        <v>0</v>
      </c>
      <c r="AD235" s="28">
        <f t="shared" si="151"/>
        <v>1613</v>
      </c>
      <c r="AE235" s="28">
        <f t="shared" si="163"/>
        <v>13387</v>
      </c>
      <c r="AF235" s="80" t="s">
        <v>38</v>
      </c>
      <c r="AG235" s="47"/>
      <c r="AH235" s="68"/>
      <c r="AI235" s="73"/>
      <c r="AJ235" s="71"/>
      <c r="AK235" s="71"/>
      <c r="AL235" s="59"/>
      <c r="AM235" s="71"/>
      <c r="AN235" s="71"/>
      <c r="AO235" s="71"/>
      <c r="AP235" s="71"/>
    </row>
    <row r="236" spans="1:42" s="42" customFormat="1" ht="30.6" customHeight="1">
      <c r="A236" s="13">
        <v>227</v>
      </c>
      <c r="B236" s="16" t="s">
        <v>729</v>
      </c>
      <c r="C236" s="45" t="s">
        <v>511</v>
      </c>
      <c r="D236" s="23" t="s">
        <v>512</v>
      </c>
      <c r="E236" s="45" t="s">
        <v>584</v>
      </c>
      <c r="F236" s="17">
        <v>1313595940</v>
      </c>
      <c r="G236" s="17">
        <v>11625</v>
      </c>
      <c r="H236" s="72" t="s">
        <v>730</v>
      </c>
      <c r="I236" s="28">
        <v>18000</v>
      </c>
      <c r="J236" s="28">
        <v>0</v>
      </c>
      <c r="K236" s="28">
        <v>0</v>
      </c>
      <c r="L236" s="28">
        <v>0</v>
      </c>
      <c r="M236" s="28">
        <f t="shared" si="164"/>
        <v>18000</v>
      </c>
      <c r="N236" s="17">
        <v>0</v>
      </c>
      <c r="O236" s="17">
        <v>0</v>
      </c>
      <c r="P236" s="28">
        <f t="shared" si="153"/>
        <v>0</v>
      </c>
      <c r="Q236" s="28">
        <f t="shared" si="154"/>
        <v>0</v>
      </c>
      <c r="R236" s="28">
        <f t="shared" si="155"/>
        <v>0</v>
      </c>
      <c r="S236" s="28">
        <v>0</v>
      </c>
      <c r="T236" s="28">
        <v>0</v>
      </c>
      <c r="U236" s="28">
        <v>0</v>
      </c>
      <c r="V236" s="28">
        <f t="shared" si="160"/>
        <v>0</v>
      </c>
      <c r="W236" s="28">
        <f t="shared" si="161"/>
        <v>0</v>
      </c>
      <c r="X236" s="28">
        <f t="shared" si="162"/>
        <v>0</v>
      </c>
      <c r="Y236" s="28">
        <f t="shared" si="156"/>
        <v>0</v>
      </c>
      <c r="Z236" s="28">
        <f t="shared" si="157"/>
        <v>0</v>
      </c>
      <c r="AA236" s="38">
        <v>0</v>
      </c>
      <c r="AB236" s="28">
        <v>0</v>
      </c>
      <c r="AC236" s="28">
        <v>0</v>
      </c>
      <c r="AD236" s="28">
        <f t="shared" si="151"/>
        <v>0</v>
      </c>
      <c r="AE236" s="28">
        <f t="shared" si="163"/>
        <v>0</v>
      </c>
      <c r="AF236" s="80"/>
      <c r="AG236" s="49"/>
      <c r="AH236" s="58"/>
      <c r="AI236" s="56"/>
      <c r="AJ236" s="56"/>
      <c r="AK236" s="56"/>
      <c r="AL236" s="59"/>
      <c r="AM236" s="56"/>
      <c r="AN236" s="56"/>
      <c r="AO236" s="56"/>
      <c r="AP236" s="57"/>
    </row>
    <row r="237" spans="1:42" s="42" customFormat="1" ht="30.6" customHeight="1">
      <c r="A237" s="13">
        <v>228</v>
      </c>
      <c r="B237" s="16" t="s">
        <v>729</v>
      </c>
      <c r="C237" s="16" t="s">
        <v>39</v>
      </c>
      <c r="D237" s="12" t="s">
        <v>513</v>
      </c>
      <c r="E237" s="16" t="s">
        <v>587</v>
      </c>
      <c r="F237" s="13">
        <v>1114526820</v>
      </c>
      <c r="G237" s="14">
        <v>1246</v>
      </c>
      <c r="H237" s="163" t="s">
        <v>731</v>
      </c>
      <c r="I237" s="28">
        <v>14900</v>
      </c>
      <c r="J237" s="28">
        <v>0</v>
      </c>
      <c r="K237" s="28">
        <v>0</v>
      </c>
      <c r="L237" s="28">
        <v>0</v>
      </c>
      <c r="M237" s="28">
        <f t="shared" si="164"/>
        <v>14900</v>
      </c>
      <c r="N237" s="17">
        <v>30</v>
      </c>
      <c r="O237" s="17">
        <v>0</v>
      </c>
      <c r="P237" s="28">
        <f t="shared" si="153"/>
        <v>14900</v>
      </c>
      <c r="Q237" s="28">
        <f t="shared" si="154"/>
        <v>0</v>
      </c>
      <c r="R237" s="28">
        <f t="shared" si="155"/>
        <v>0</v>
      </c>
      <c r="S237" s="28">
        <v>0</v>
      </c>
      <c r="T237" s="28">
        <v>0</v>
      </c>
      <c r="U237" s="28">
        <v>0</v>
      </c>
      <c r="V237" s="28">
        <f t="shared" si="160"/>
        <v>14900</v>
      </c>
      <c r="W237" s="28">
        <f t="shared" si="161"/>
        <v>14900</v>
      </c>
      <c r="X237" s="28">
        <f t="shared" si="162"/>
        <v>14900</v>
      </c>
      <c r="Y237" s="28">
        <f t="shared" si="156"/>
        <v>1490</v>
      </c>
      <c r="Z237" s="28">
        <f t="shared" si="157"/>
        <v>112</v>
      </c>
      <c r="AA237" s="38">
        <v>0</v>
      </c>
      <c r="AB237" s="28">
        <v>0</v>
      </c>
      <c r="AC237" s="28">
        <v>0</v>
      </c>
      <c r="AD237" s="28">
        <f t="shared" si="151"/>
        <v>1602</v>
      </c>
      <c r="AE237" s="28">
        <f t="shared" si="163"/>
        <v>13298</v>
      </c>
      <c r="AF237" s="80"/>
      <c r="AG237" s="48"/>
      <c r="AH237" s="58"/>
      <c r="AI237" s="71"/>
      <c r="AJ237" s="71"/>
      <c r="AK237" s="71"/>
      <c r="AL237" s="59"/>
      <c r="AM237" s="71"/>
      <c r="AN237" s="71"/>
      <c r="AO237" s="71"/>
      <c r="AP237" s="71"/>
    </row>
    <row r="238" spans="1:42" s="42" customFormat="1" ht="30.6" customHeight="1">
      <c r="A238" s="13">
        <v>229</v>
      </c>
      <c r="B238" s="16" t="s">
        <v>729</v>
      </c>
      <c r="C238" s="16" t="s">
        <v>449</v>
      </c>
      <c r="D238" s="23" t="s">
        <v>388</v>
      </c>
      <c r="E238" s="16" t="s">
        <v>587</v>
      </c>
      <c r="F238" s="128">
        <v>1115273416</v>
      </c>
      <c r="G238" s="14">
        <v>11628</v>
      </c>
      <c r="H238" s="144" t="s">
        <v>732</v>
      </c>
      <c r="I238" s="28">
        <v>14900</v>
      </c>
      <c r="J238" s="28">
        <v>0</v>
      </c>
      <c r="K238" s="28">
        <v>0</v>
      </c>
      <c r="L238" s="28">
        <v>0</v>
      </c>
      <c r="M238" s="28">
        <f t="shared" si="164"/>
        <v>14900</v>
      </c>
      <c r="N238" s="17">
        <v>30</v>
      </c>
      <c r="O238" s="17">
        <v>0</v>
      </c>
      <c r="P238" s="28">
        <f t="shared" si="153"/>
        <v>14900</v>
      </c>
      <c r="Q238" s="28">
        <f t="shared" si="154"/>
        <v>0</v>
      </c>
      <c r="R238" s="28">
        <f t="shared" si="155"/>
        <v>0</v>
      </c>
      <c r="S238" s="28">
        <v>0</v>
      </c>
      <c r="T238" s="28">
        <v>0</v>
      </c>
      <c r="U238" s="28">
        <v>0</v>
      </c>
      <c r="V238" s="28">
        <f t="shared" si="160"/>
        <v>14900</v>
      </c>
      <c r="W238" s="28">
        <f t="shared" si="161"/>
        <v>14900</v>
      </c>
      <c r="X238" s="28">
        <f t="shared" si="162"/>
        <v>14900</v>
      </c>
      <c r="Y238" s="28">
        <f t="shared" si="156"/>
        <v>1490</v>
      </c>
      <c r="Z238" s="28">
        <f t="shared" si="157"/>
        <v>112</v>
      </c>
      <c r="AA238" s="38">
        <v>0</v>
      </c>
      <c r="AB238" s="28">
        <v>0</v>
      </c>
      <c r="AC238" s="28">
        <v>0</v>
      </c>
      <c r="AD238" s="28">
        <f t="shared" si="151"/>
        <v>1602</v>
      </c>
      <c r="AE238" s="28">
        <f t="shared" si="163"/>
        <v>13298</v>
      </c>
      <c r="AF238" s="79"/>
      <c r="AG238" s="47"/>
      <c r="AH238" s="58"/>
      <c r="AI238" s="71"/>
      <c r="AJ238" s="71"/>
      <c r="AK238" s="71"/>
      <c r="AL238" s="59"/>
      <c r="AM238" s="71"/>
      <c r="AN238" s="71"/>
      <c r="AO238" s="71"/>
      <c r="AP238" s="71"/>
    </row>
    <row r="239" spans="1:42" s="42" customFormat="1" ht="30.6" customHeight="1">
      <c r="A239" s="13">
        <v>230</v>
      </c>
      <c r="B239" s="16" t="s">
        <v>514</v>
      </c>
      <c r="C239" s="16" t="s">
        <v>514</v>
      </c>
      <c r="D239" s="12" t="s">
        <v>510</v>
      </c>
      <c r="E239" s="16" t="s">
        <v>584</v>
      </c>
      <c r="F239" s="17">
        <v>1113210036</v>
      </c>
      <c r="G239" s="14">
        <v>11745</v>
      </c>
      <c r="H239" s="179">
        <v>100149533546</v>
      </c>
      <c r="I239" s="28">
        <v>16400</v>
      </c>
      <c r="J239" s="28">
        <v>0</v>
      </c>
      <c r="K239" s="28">
        <v>0</v>
      </c>
      <c r="L239" s="28">
        <v>0</v>
      </c>
      <c r="M239" s="28">
        <f>I239+J239+K239+L239</f>
        <v>16400</v>
      </c>
      <c r="N239" s="17">
        <v>30</v>
      </c>
      <c r="O239" s="17">
        <v>0</v>
      </c>
      <c r="P239" s="28">
        <f t="shared" si="153"/>
        <v>16400</v>
      </c>
      <c r="Q239" s="28">
        <f t="shared" si="154"/>
        <v>0</v>
      </c>
      <c r="R239" s="28">
        <f t="shared" si="155"/>
        <v>0</v>
      </c>
      <c r="S239" s="28">
        <v>0</v>
      </c>
      <c r="T239" s="28">
        <v>0</v>
      </c>
      <c r="U239" s="28">
        <v>0</v>
      </c>
      <c r="V239" s="28">
        <f>P239+Q239+R239+S239+T239+U239</f>
        <v>16400</v>
      </c>
      <c r="W239" s="28">
        <f>IF(P239&gt;15000,15000,P239)</f>
        <v>15000</v>
      </c>
      <c r="X239" s="28">
        <f>V239</f>
        <v>16400</v>
      </c>
      <c r="Y239" s="28">
        <f t="shared" si="156"/>
        <v>1500</v>
      </c>
      <c r="Z239" s="28">
        <f t="shared" si="157"/>
        <v>123</v>
      </c>
      <c r="AA239" s="38">
        <v>0</v>
      </c>
      <c r="AB239" s="28">
        <v>0</v>
      </c>
      <c r="AC239" s="28">
        <v>0</v>
      </c>
      <c r="AD239" s="28">
        <f t="shared" si="151"/>
        <v>1623</v>
      </c>
      <c r="AE239" s="28">
        <f t="shared" si="163"/>
        <v>14777</v>
      </c>
      <c r="AF239" s="80" t="s">
        <v>38</v>
      </c>
      <c r="AG239" s="49">
        <v>44025</v>
      </c>
      <c r="AH239" s="58"/>
      <c r="AI239" s="58"/>
      <c r="AJ239" s="59"/>
      <c r="AK239" s="59"/>
      <c r="AL239" s="59"/>
      <c r="AM239" s="59"/>
      <c r="AN239" s="59"/>
      <c r="AO239" s="59"/>
      <c r="AP239" s="59"/>
    </row>
    <row r="240" spans="1:42" s="42" customFormat="1" ht="30.6" customHeight="1">
      <c r="A240" s="13">
        <v>231</v>
      </c>
      <c r="B240" s="16" t="s">
        <v>515</v>
      </c>
      <c r="C240" s="45" t="s">
        <v>515</v>
      </c>
      <c r="D240" s="23" t="s">
        <v>516</v>
      </c>
      <c r="E240" s="45" t="s">
        <v>581</v>
      </c>
      <c r="F240" s="137">
        <v>1013787952</v>
      </c>
      <c r="G240" s="17">
        <v>11705</v>
      </c>
      <c r="H240" s="127" t="s">
        <v>733</v>
      </c>
      <c r="I240" s="28">
        <v>20000</v>
      </c>
      <c r="J240" s="28">
        <v>0</v>
      </c>
      <c r="K240" s="28">
        <v>0</v>
      </c>
      <c r="L240" s="28">
        <v>0</v>
      </c>
      <c r="M240" s="28">
        <f>I240+J240+K240+L240</f>
        <v>20000</v>
      </c>
      <c r="N240" s="17">
        <v>30</v>
      </c>
      <c r="O240" s="17">
        <v>0</v>
      </c>
      <c r="P240" s="28">
        <f t="shared" si="153"/>
        <v>20000</v>
      </c>
      <c r="Q240" s="28">
        <f t="shared" si="154"/>
        <v>0</v>
      </c>
      <c r="R240" s="28">
        <f t="shared" si="155"/>
        <v>0</v>
      </c>
      <c r="S240" s="28">
        <v>0</v>
      </c>
      <c r="T240" s="28">
        <v>0</v>
      </c>
      <c r="U240" s="28">
        <v>0</v>
      </c>
      <c r="V240" s="28">
        <f>P240+Q240+R240+S240+T240+U240</f>
        <v>20000</v>
      </c>
      <c r="W240" s="28">
        <f>IF(P240&gt;15000,15000,P240)</f>
        <v>15000</v>
      </c>
      <c r="X240" s="28">
        <f>V240</f>
        <v>20000</v>
      </c>
      <c r="Y240" s="28">
        <f t="shared" si="156"/>
        <v>1500</v>
      </c>
      <c r="Z240" s="28">
        <f t="shared" si="157"/>
        <v>150</v>
      </c>
      <c r="AA240" s="38">
        <v>0</v>
      </c>
      <c r="AB240" s="28">
        <v>0</v>
      </c>
      <c r="AC240" s="28">
        <v>0</v>
      </c>
      <c r="AD240" s="28">
        <f t="shared" si="151"/>
        <v>1650</v>
      </c>
      <c r="AE240" s="28">
        <f t="shared" si="163"/>
        <v>18350</v>
      </c>
      <c r="AF240" s="34" t="s">
        <v>38</v>
      </c>
      <c r="AG240" s="47">
        <v>44024</v>
      </c>
      <c r="AH240" s="58"/>
      <c r="AI240" s="59"/>
      <c r="AJ240" s="59"/>
      <c r="AK240" s="59"/>
      <c r="AL240" s="59"/>
      <c r="AM240" s="59"/>
      <c r="AN240" s="59"/>
      <c r="AO240" s="59"/>
      <c r="AP240" s="59"/>
    </row>
    <row r="241" spans="1:42" s="42" customFormat="1" ht="30.6" customHeight="1">
      <c r="A241" s="13">
        <v>232</v>
      </c>
      <c r="B241" s="16" t="s">
        <v>515</v>
      </c>
      <c r="C241" s="45" t="s">
        <v>170</v>
      </c>
      <c r="D241" s="23" t="s">
        <v>517</v>
      </c>
      <c r="E241" s="45" t="s">
        <v>587</v>
      </c>
      <c r="F241" s="131">
        <v>1014077437</v>
      </c>
      <c r="G241" s="17">
        <v>11706</v>
      </c>
      <c r="H241" s="127" t="s">
        <v>734</v>
      </c>
      <c r="I241" s="28">
        <v>14900</v>
      </c>
      <c r="J241" s="28">
        <v>0</v>
      </c>
      <c r="K241" s="28">
        <v>0</v>
      </c>
      <c r="L241" s="28">
        <v>0</v>
      </c>
      <c r="M241" s="28">
        <f>I241+J241+K241+L241</f>
        <v>14900</v>
      </c>
      <c r="N241" s="17">
        <v>0</v>
      </c>
      <c r="O241" s="17">
        <v>0</v>
      </c>
      <c r="P241" s="28">
        <f t="shared" si="153"/>
        <v>0</v>
      </c>
      <c r="Q241" s="28">
        <f t="shared" si="154"/>
        <v>0</v>
      </c>
      <c r="R241" s="28">
        <f t="shared" si="155"/>
        <v>0</v>
      </c>
      <c r="S241" s="28">
        <v>0</v>
      </c>
      <c r="T241" s="28">
        <v>0</v>
      </c>
      <c r="U241" s="28">
        <v>0</v>
      </c>
      <c r="V241" s="28">
        <f>P241+Q241+R241+S241+T241+U241</f>
        <v>0</v>
      </c>
      <c r="W241" s="28">
        <f>IF(P241&gt;15000,15000,P241)</f>
        <v>0</v>
      </c>
      <c r="X241" s="28">
        <f>V241</f>
        <v>0</v>
      </c>
      <c r="Y241" s="28">
        <f t="shared" si="156"/>
        <v>0</v>
      </c>
      <c r="Z241" s="28">
        <f t="shared" si="157"/>
        <v>0</v>
      </c>
      <c r="AA241" s="38">
        <v>0</v>
      </c>
      <c r="AB241" s="28">
        <v>0</v>
      </c>
      <c r="AC241" s="28">
        <v>0</v>
      </c>
      <c r="AD241" s="28">
        <f t="shared" si="151"/>
        <v>0</v>
      </c>
      <c r="AE241" s="28">
        <f t="shared" si="163"/>
        <v>0</v>
      </c>
      <c r="AF241" s="34"/>
      <c r="AG241" s="47"/>
      <c r="AH241" s="58"/>
      <c r="AI241" s="59"/>
      <c r="AJ241" s="59"/>
      <c r="AK241" s="59"/>
      <c r="AL241" s="59"/>
      <c r="AM241" s="59"/>
      <c r="AN241" s="59"/>
      <c r="AO241" s="59"/>
      <c r="AP241" s="59"/>
    </row>
    <row r="242" spans="1:42" s="42" customFormat="1" ht="30.6" customHeight="1">
      <c r="A242" s="13">
        <v>233</v>
      </c>
      <c r="B242" s="16" t="s">
        <v>518</v>
      </c>
      <c r="C242" s="16" t="s">
        <v>518</v>
      </c>
      <c r="D242" s="23" t="s">
        <v>519</v>
      </c>
      <c r="E242" s="45" t="s">
        <v>581</v>
      </c>
      <c r="F242" s="137">
        <v>1013574868</v>
      </c>
      <c r="G242" s="203"/>
      <c r="H242" s="127" t="s">
        <v>735</v>
      </c>
      <c r="I242" s="28">
        <v>20000</v>
      </c>
      <c r="J242" s="28">
        <v>0</v>
      </c>
      <c r="K242" s="28">
        <v>0</v>
      </c>
      <c r="L242" s="28">
        <v>0</v>
      </c>
      <c r="M242" s="28">
        <f>I242+J242+K242+L242</f>
        <v>20000</v>
      </c>
      <c r="N242" s="17">
        <v>0</v>
      </c>
      <c r="O242" s="17">
        <v>0</v>
      </c>
      <c r="P242" s="28">
        <f t="shared" si="153"/>
        <v>0</v>
      </c>
      <c r="Q242" s="28">
        <f t="shared" si="154"/>
        <v>0</v>
      </c>
      <c r="R242" s="28">
        <f t="shared" si="155"/>
        <v>0</v>
      </c>
      <c r="S242" s="28">
        <v>0</v>
      </c>
      <c r="T242" s="28">
        <v>0</v>
      </c>
      <c r="U242" s="28">
        <v>0</v>
      </c>
      <c r="V242" s="28">
        <f>P242+Q242+R242+S242+T242+U242</f>
        <v>0</v>
      </c>
      <c r="W242" s="28">
        <f>IF(P242&gt;15000,15000,P242)</f>
        <v>0</v>
      </c>
      <c r="X242" s="28">
        <f>V242</f>
        <v>0</v>
      </c>
      <c r="Y242" s="28">
        <f t="shared" si="156"/>
        <v>0</v>
      </c>
      <c r="Z242" s="28">
        <f t="shared" si="157"/>
        <v>0</v>
      </c>
      <c r="AA242" s="38">
        <v>0</v>
      </c>
      <c r="AB242" s="28">
        <v>0</v>
      </c>
      <c r="AC242" s="28">
        <v>0</v>
      </c>
      <c r="AD242" s="28">
        <f t="shared" si="151"/>
        <v>0</v>
      </c>
      <c r="AE242" s="28">
        <f t="shared" si="163"/>
        <v>0</v>
      </c>
      <c r="AF242" s="52"/>
      <c r="AG242" s="47"/>
      <c r="AH242" s="58"/>
      <c r="AI242" s="58"/>
      <c r="AJ242" s="59"/>
      <c r="AK242" s="59"/>
      <c r="AL242" s="59"/>
      <c r="AM242" s="59"/>
      <c r="AN242" s="59"/>
      <c r="AO242" s="59"/>
      <c r="AP242" s="59"/>
    </row>
    <row r="243" spans="1:42" s="42" customFormat="1" ht="30.6" customHeight="1">
      <c r="A243" s="13">
        <v>234</v>
      </c>
      <c r="B243" s="61" t="s">
        <v>40</v>
      </c>
      <c r="C243" s="16" t="s">
        <v>40</v>
      </c>
      <c r="D243" s="23" t="s">
        <v>520</v>
      </c>
      <c r="E243" s="45" t="s">
        <v>581</v>
      </c>
      <c r="F243" s="13">
        <v>1115393257</v>
      </c>
      <c r="G243" s="60">
        <v>11671</v>
      </c>
      <c r="H243" s="15" t="s">
        <v>736</v>
      </c>
      <c r="I243" s="28">
        <v>16400</v>
      </c>
      <c r="J243" s="28">
        <v>0</v>
      </c>
      <c r="K243" s="28">
        <v>0</v>
      </c>
      <c r="L243" s="28">
        <v>0</v>
      </c>
      <c r="M243" s="28">
        <f>I243+J243+K243+L243</f>
        <v>16400</v>
      </c>
      <c r="N243" s="17">
        <v>0</v>
      </c>
      <c r="O243" s="17">
        <v>0</v>
      </c>
      <c r="P243" s="28">
        <f t="shared" si="153"/>
        <v>0</v>
      </c>
      <c r="Q243" s="28">
        <f t="shared" si="154"/>
        <v>0</v>
      </c>
      <c r="R243" s="28">
        <f t="shared" si="155"/>
        <v>0</v>
      </c>
      <c r="S243" s="28">
        <v>0</v>
      </c>
      <c r="T243" s="28">
        <v>0</v>
      </c>
      <c r="U243" s="28">
        <v>0</v>
      </c>
      <c r="V243" s="28">
        <f t="shared" ref="V243:V248" si="165">P243+Q243+R243+S243+T243+U243</f>
        <v>0</v>
      </c>
      <c r="W243" s="28">
        <f t="shared" ref="W243:W249" si="166">IF(P243&gt;15000,15000,P243)</f>
        <v>0</v>
      </c>
      <c r="X243" s="28">
        <f t="shared" ref="X243:X249" si="167">V243</f>
        <v>0</v>
      </c>
      <c r="Y243" s="28">
        <f t="shared" si="156"/>
        <v>0</v>
      </c>
      <c r="Z243" s="28">
        <f t="shared" si="157"/>
        <v>0</v>
      </c>
      <c r="AA243" s="38">
        <v>0</v>
      </c>
      <c r="AB243" s="28">
        <v>0</v>
      </c>
      <c r="AC243" s="28">
        <v>0</v>
      </c>
      <c r="AD243" s="28">
        <f t="shared" si="151"/>
        <v>0</v>
      </c>
      <c r="AE243" s="28">
        <f t="shared" si="163"/>
        <v>0</v>
      </c>
      <c r="AF243" s="34"/>
      <c r="AG243" s="47"/>
      <c r="AH243" s="58"/>
      <c r="AI243" s="58"/>
      <c r="AJ243" s="59"/>
      <c r="AK243" s="59"/>
      <c r="AL243" s="59"/>
      <c r="AM243" s="59"/>
      <c r="AN243" s="59"/>
      <c r="AO243" s="59"/>
      <c r="AP243" s="59"/>
    </row>
    <row r="244" spans="1:42" s="42" customFormat="1" ht="30.6" customHeight="1">
      <c r="A244" s="13">
        <v>235</v>
      </c>
      <c r="B244" s="61" t="s">
        <v>40</v>
      </c>
      <c r="C244" s="16" t="s">
        <v>342</v>
      </c>
      <c r="D244" s="23" t="s">
        <v>521</v>
      </c>
      <c r="E244" s="45" t="s">
        <v>587</v>
      </c>
      <c r="F244" s="13">
        <v>1115393295</v>
      </c>
      <c r="G244" s="16">
        <v>11670</v>
      </c>
      <c r="H244" s="15" t="s">
        <v>737</v>
      </c>
      <c r="I244" s="28">
        <v>14900</v>
      </c>
      <c r="J244" s="28">
        <v>0</v>
      </c>
      <c r="K244" s="28">
        <v>0</v>
      </c>
      <c r="L244" s="28">
        <v>0</v>
      </c>
      <c r="M244" s="28">
        <f t="shared" ref="M244:M268" si="168">I244+J244+K244+L244</f>
        <v>14900</v>
      </c>
      <c r="N244" s="17">
        <v>0</v>
      </c>
      <c r="O244" s="17">
        <v>0</v>
      </c>
      <c r="P244" s="28">
        <f t="shared" si="153"/>
        <v>0</v>
      </c>
      <c r="Q244" s="28">
        <f t="shared" si="154"/>
        <v>0</v>
      </c>
      <c r="R244" s="28">
        <f t="shared" si="155"/>
        <v>0</v>
      </c>
      <c r="S244" s="28">
        <v>0</v>
      </c>
      <c r="T244" s="28">
        <v>0</v>
      </c>
      <c r="U244" s="28">
        <v>0</v>
      </c>
      <c r="V244" s="28">
        <f t="shared" si="165"/>
        <v>0</v>
      </c>
      <c r="W244" s="28">
        <f t="shared" si="166"/>
        <v>0</v>
      </c>
      <c r="X244" s="28">
        <f t="shared" si="167"/>
        <v>0</v>
      </c>
      <c r="Y244" s="28">
        <f t="shared" si="156"/>
        <v>0</v>
      </c>
      <c r="Z244" s="28">
        <f t="shared" si="157"/>
        <v>0</v>
      </c>
      <c r="AA244" s="38">
        <v>0</v>
      </c>
      <c r="AB244" s="28">
        <v>0</v>
      </c>
      <c r="AC244" s="28">
        <v>0</v>
      </c>
      <c r="AD244" s="28">
        <f t="shared" si="151"/>
        <v>0</v>
      </c>
      <c r="AE244" s="28">
        <f t="shared" si="163"/>
        <v>0</v>
      </c>
      <c r="AF244" s="96"/>
      <c r="AG244" s="48"/>
      <c r="AH244" s="58"/>
      <c r="AI244" s="58"/>
      <c r="AJ244" s="59"/>
      <c r="AK244" s="59"/>
      <c r="AL244" s="59"/>
      <c r="AM244" s="59"/>
      <c r="AN244" s="59"/>
      <c r="AO244" s="59"/>
      <c r="AP244" s="59"/>
    </row>
    <row r="245" spans="1:42" s="42" customFormat="1" ht="30.6" customHeight="1">
      <c r="A245" s="13">
        <v>236</v>
      </c>
      <c r="B245" s="61" t="s">
        <v>40</v>
      </c>
      <c r="C245" s="16" t="s">
        <v>358</v>
      </c>
      <c r="D245" s="23" t="s">
        <v>522</v>
      </c>
      <c r="E245" s="45" t="s">
        <v>587</v>
      </c>
      <c r="F245" s="13">
        <v>1115393303</v>
      </c>
      <c r="G245" s="16">
        <v>11668</v>
      </c>
      <c r="H245" s="15" t="s">
        <v>738</v>
      </c>
      <c r="I245" s="28">
        <v>14900</v>
      </c>
      <c r="J245" s="28">
        <v>0</v>
      </c>
      <c r="K245" s="28">
        <v>0</v>
      </c>
      <c r="L245" s="28">
        <v>0</v>
      </c>
      <c r="M245" s="28">
        <f t="shared" si="168"/>
        <v>14900</v>
      </c>
      <c r="N245" s="17">
        <v>0</v>
      </c>
      <c r="O245" s="17">
        <v>0</v>
      </c>
      <c r="P245" s="28">
        <f t="shared" si="153"/>
        <v>0</v>
      </c>
      <c r="Q245" s="28">
        <f t="shared" si="154"/>
        <v>0</v>
      </c>
      <c r="R245" s="28">
        <f t="shared" si="155"/>
        <v>0</v>
      </c>
      <c r="S245" s="28">
        <v>0</v>
      </c>
      <c r="T245" s="28">
        <v>0</v>
      </c>
      <c r="U245" s="28">
        <v>0</v>
      </c>
      <c r="V245" s="28">
        <f t="shared" si="165"/>
        <v>0</v>
      </c>
      <c r="W245" s="28">
        <f t="shared" si="166"/>
        <v>0</v>
      </c>
      <c r="X245" s="28">
        <f t="shared" si="167"/>
        <v>0</v>
      </c>
      <c r="Y245" s="28">
        <f t="shared" si="156"/>
        <v>0</v>
      </c>
      <c r="Z245" s="28">
        <f t="shared" si="157"/>
        <v>0</v>
      </c>
      <c r="AA245" s="38">
        <v>0</v>
      </c>
      <c r="AB245" s="28">
        <v>0</v>
      </c>
      <c r="AC245" s="28">
        <v>0</v>
      </c>
      <c r="AD245" s="28">
        <f t="shared" si="151"/>
        <v>0</v>
      </c>
      <c r="AE245" s="28">
        <f t="shared" si="163"/>
        <v>0</v>
      </c>
      <c r="AF245" s="96"/>
      <c r="AG245" s="48"/>
      <c r="AH245" s="58"/>
      <c r="AI245" s="58"/>
      <c r="AJ245" s="59"/>
      <c r="AK245" s="59"/>
      <c r="AL245" s="59"/>
      <c r="AM245" s="59"/>
      <c r="AN245" s="59"/>
      <c r="AO245" s="59"/>
      <c r="AP245" s="59"/>
    </row>
    <row r="246" spans="1:42" s="42" customFormat="1" ht="30.6" customHeight="1">
      <c r="A246" s="13">
        <v>237</v>
      </c>
      <c r="B246" s="61" t="s">
        <v>40</v>
      </c>
      <c r="C246" s="16" t="s">
        <v>523</v>
      </c>
      <c r="D246" s="23" t="s">
        <v>336</v>
      </c>
      <c r="E246" s="45" t="s">
        <v>587</v>
      </c>
      <c r="F246" s="13">
        <v>1115393285</v>
      </c>
      <c r="G246" s="16">
        <v>11669</v>
      </c>
      <c r="H246" s="15" t="s">
        <v>739</v>
      </c>
      <c r="I246" s="28">
        <v>14900</v>
      </c>
      <c r="J246" s="28">
        <v>0</v>
      </c>
      <c r="K246" s="28">
        <v>0</v>
      </c>
      <c r="L246" s="28">
        <v>0</v>
      </c>
      <c r="M246" s="28">
        <f t="shared" si="168"/>
        <v>14900</v>
      </c>
      <c r="N246" s="17">
        <v>0</v>
      </c>
      <c r="O246" s="17">
        <v>0</v>
      </c>
      <c r="P246" s="28">
        <f t="shared" si="153"/>
        <v>0</v>
      </c>
      <c r="Q246" s="28">
        <f t="shared" si="154"/>
        <v>0</v>
      </c>
      <c r="R246" s="28">
        <f t="shared" si="155"/>
        <v>0</v>
      </c>
      <c r="S246" s="28">
        <v>0</v>
      </c>
      <c r="T246" s="28">
        <v>0</v>
      </c>
      <c r="U246" s="28">
        <v>0</v>
      </c>
      <c r="V246" s="28">
        <f t="shared" si="165"/>
        <v>0</v>
      </c>
      <c r="W246" s="28">
        <f t="shared" si="166"/>
        <v>0</v>
      </c>
      <c r="X246" s="28">
        <f t="shared" si="167"/>
        <v>0</v>
      </c>
      <c r="Y246" s="28">
        <f t="shared" si="156"/>
        <v>0</v>
      </c>
      <c r="Z246" s="28">
        <f t="shared" si="157"/>
        <v>0</v>
      </c>
      <c r="AA246" s="38">
        <v>0</v>
      </c>
      <c r="AB246" s="28">
        <v>0</v>
      </c>
      <c r="AC246" s="28">
        <v>0</v>
      </c>
      <c r="AD246" s="28">
        <f t="shared" si="151"/>
        <v>0</v>
      </c>
      <c r="AE246" s="28">
        <f t="shared" si="163"/>
        <v>0</v>
      </c>
      <c r="AF246" s="83"/>
      <c r="AG246" s="47"/>
      <c r="AH246" s="58"/>
      <c r="AI246" s="58"/>
      <c r="AJ246" s="59"/>
      <c r="AK246" s="59"/>
      <c r="AL246" s="59"/>
      <c r="AM246" s="59"/>
      <c r="AN246" s="59"/>
      <c r="AO246" s="59"/>
      <c r="AP246" s="59"/>
    </row>
    <row r="247" spans="1:42" s="42" customFormat="1" ht="30.6" customHeight="1">
      <c r="A247" s="13">
        <v>238</v>
      </c>
      <c r="B247" s="45" t="s">
        <v>524</v>
      </c>
      <c r="C247" s="45" t="s">
        <v>524</v>
      </c>
      <c r="D247" s="23" t="s">
        <v>525</v>
      </c>
      <c r="E247" s="45" t="s">
        <v>581</v>
      </c>
      <c r="F247" s="17">
        <v>2913650409</v>
      </c>
      <c r="G247" s="17">
        <v>11767</v>
      </c>
      <c r="H247" s="127" t="s">
        <v>740</v>
      </c>
      <c r="I247" s="28">
        <v>16400</v>
      </c>
      <c r="J247" s="28">
        <v>0</v>
      </c>
      <c r="K247" s="28">
        <v>0</v>
      </c>
      <c r="L247" s="28">
        <v>0</v>
      </c>
      <c r="M247" s="28">
        <f t="shared" si="168"/>
        <v>16400</v>
      </c>
      <c r="N247" s="17">
        <v>10</v>
      </c>
      <c r="O247" s="17">
        <v>0</v>
      </c>
      <c r="P247" s="28">
        <f t="shared" si="153"/>
        <v>5467</v>
      </c>
      <c r="Q247" s="28">
        <f t="shared" si="154"/>
        <v>0</v>
      </c>
      <c r="R247" s="28">
        <f t="shared" si="155"/>
        <v>0</v>
      </c>
      <c r="S247" s="28">
        <v>0</v>
      </c>
      <c r="T247" s="28">
        <v>0</v>
      </c>
      <c r="U247" s="28">
        <v>0</v>
      </c>
      <c r="V247" s="28">
        <f t="shared" si="165"/>
        <v>5467</v>
      </c>
      <c r="W247" s="28">
        <f t="shared" si="166"/>
        <v>5467</v>
      </c>
      <c r="X247" s="28">
        <f t="shared" si="167"/>
        <v>5467</v>
      </c>
      <c r="Y247" s="28">
        <f t="shared" si="156"/>
        <v>547</v>
      </c>
      <c r="Z247" s="28">
        <f t="shared" si="157"/>
        <v>42</v>
      </c>
      <c r="AA247" s="38">
        <v>0</v>
      </c>
      <c r="AB247" s="28">
        <v>0</v>
      </c>
      <c r="AC247" s="28">
        <v>0</v>
      </c>
      <c r="AD247" s="28">
        <f t="shared" si="151"/>
        <v>589</v>
      </c>
      <c r="AE247" s="28">
        <f t="shared" si="163"/>
        <v>4878</v>
      </c>
      <c r="AF247" s="34"/>
      <c r="AG247" s="47"/>
      <c r="AH247" s="58"/>
      <c r="AI247" s="59"/>
      <c r="AJ247" s="59"/>
      <c r="AK247" s="59"/>
      <c r="AL247" s="59"/>
      <c r="AM247" s="59"/>
      <c r="AN247" s="59"/>
      <c r="AO247" s="59"/>
      <c r="AP247" s="59"/>
    </row>
    <row r="248" spans="1:42" s="42" customFormat="1" ht="30.6" customHeight="1">
      <c r="A248" s="13">
        <v>239</v>
      </c>
      <c r="B248" s="45" t="s">
        <v>524</v>
      </c>
      <c r="C248" s="45" t="s">
        <v>795</v>
      </c>
      <c r="D248" s="23" t="s">
        <v>796</v>
      </c>
      <c r="E248" s="45" t="s">
        <v>587</v>
      </c>
      <c r="F248" s="17">
        <v>1115639863</v>
      </c>
      <c r="G248" s="17">
        <v>11837</v>
      </c>
      <c r="H248" s="144" t="s">
        <v>797</v>
      </c>
      <c r="I248" s="28">
        <v>14900</v>
      </c>
      <c r="J248" s="28">
        <v>0</v>
      </c>
      <c r="K248" s="28">
        <v>0</v>
      </c>
      <c r="L248" s="28">
        <v>0</v>
      </c>
      <c r="M248" s="28">
        <f t="shared" si="168"/>
        <v>14900</v>
      </c>
      <c r="N248" s="17">
        <v>0</v>
      </c>
      <c r="O248" s="17">
        <v>0</v>
      </c>
      <c r="P248" s="28">
        <f t="shared" si="153"/>
        <v>0</v>
      </c>
      <c r="Q248" s="28">
        <f t="shared" si="154"/>
        <v>0</v>
      </c>
      <c r="R248" s="28">
        <f t="shared" si="155"/>
        <v>0</v>
      </c>
      <c r="S248" s="28">
        <v>0</v>
      </c>
      <c r="T248" s="28">
        <v>0</v>
      </c>
      <c r="U248" s="28">
        <v>0</v>
      </c>
      <c r="V248" s="28">
        <f t="shared" si="165"/>
        <v>0</v>
      </c>
      <c r="W248" s="28">
        <f t="shared" si="166"/>
        <v>0</v>
      </c>
      <c r="X248" s="28">
        <f t="shared" si="167"/>
        <v>0</v>
      </c>
      <c r="Y248" s="28">
        <f t="shared" si="156"/>
        <v>0</v>
      </c>
      <c r="Z248" s="28">
        <f t="shared" si="157"/>
        <v>0</v>
      </c>
      <c r="AA248" s="38">
        <v>0</v>
      </c>
      <c r="AB248" s="28">
        <v>0</v>
      </c>
      <c r="AC248" s="28">
        <v>0</v>
      </c>
      <c r="AD248" s="28">
        <f t="shared" si="151"/>
        <v>0</v>
      </c>
      <c r="AE248" s="28">
        <f t="shared" si="163"/>
        <v>0</v>
      </c>
      <c r="AF248" s="34"/>
      <c r="AG248" s="47"/>
      <c r="AH248" s="58"/>
      <c r="AI248" s="59"/>
      <c r="AJ248" s="59"/>
      <c r="AK248" s="59"/>
      <c r="AL248" s="59"/>
      <c r="AM248" s="59"/>
      <c r="AN248" s="59"/>
      <c r="AO248" s="59"/>
      <c r="AP248" s="59"/>
    </row>
    <row r="249" spans="1:42" s="42" customFormat="1" ht="27" customHeight="1">
      <c r="A249" s="13">
        <v>240</v>
      </c>
      <c r="B249" s="16" t="s">
        <v>614</v>
      </c>
      <c r="C249" s="12" t="s">
        <v>526</v>
      </c>
      <c r="D249" s="12" t="s">
        <v>527</v>
      </c>
      <c r="E249" s="12" t="s">
        <v>621</v>
      </c>
      <c r="F249" s="13">
        <v>1114829068</v>
      </c>
      <c r="G249" s="14">
        <v>1400</v>
      </c>
      <c r="H249" s="163" t="s">
        <v>741</v>
      </c>
      <c r="I249" s="28">
        <v>18000</v>
      </c>
      <c r="J249" s="28">
        <v>0</v>
      </c>
      <c r="K249" s="28">
        <v>0</v>
      </c>
      <c r="L249" s="28">
        <v>0</v>
      </c>
      <c r="M249" s="28">
        <f t="shared" si="168"/>
        <v>18000</v>
      </c>
      <c r="N249" s="17">
        <v>30</v>
      </c>
      <c r="O249" s="17">
        <v>0</v>
      </c>
      <c r="P249" s="28">
        <f t="shared" si="153"/>
        <v>18000</v>
      </c>
      <c r="Q249" s="28">
        <f t="shared" si="154"/>
        <v>0</v>
      </c>
      <c r="R249" s="28">
        <f t="shared" si="155"/>
        <v>0</v>
      </c>
      <c r="S249" s="28">
        <v>0</v>
      </c>
      <c r="T249" s="28">
        <v>0</v>
      </c>
      <c r="U249" s="28">
        <v>0</v>
      </c>
      <c r="V249" s="28">
        <f t="shared" ref="V249" si="169">+P249+Q249+R249+S249+T249+U249</f>
        <v>18000</v>
      </c>
      <c r="W249" s="28">
        <f t="shared" si="166"/>
        <v>15000</v>
      </c>
      <c r="X249" s="28">
        <f t="shared" si="167"/>
        <v>18000</v>
      </c>
      <c r="Y249" s="28">
        <f t="shared" si="156"/>
        <v>1500</v>
      </c>
      <c r="Z249" s="28">
        <f t="shared" si="157"/>
        <v>135</v>
      </c>
      <c r="AA249" s="38">
        <v>0</v>
      </c>
      <c r="AB249" s="28">
        <v>0</v>
      </c>
      <c r="AC249" s="28">
        <v>0</v>
      </c>
      <c r="AD249" s="28">
        <f t="shared" si="151"/>
        <v>1635</v>
      </c>
      <c r="AE249" s="28">
        <f t="shared" ref="AE249" si="170">ROUND(V249-AD249,0)</f>
        <v>16365</v>
      </c>
      <c r="AF249" s="80" t="s">
        <v>38</v>
      </c>
      <c r="AG249" s="47">
        <v>44039</v>
      </c>
      <c r="AH249" s="58"/>
      <c r="AI249" s="59"/>
      <c r="AJ249" s="59"/>
      <c r="AK249" s="59"/>
      <c r="AL249" s="59"/>
      <c r="AM249" s="59"/>
      <c r="AN249" s="59"/>
      <c r="AO249" s="59"/>
      <c r="AP249" s="59"/>
    </row>
    <row r="250" spans="1:42" s="42" customFormat="1" ht="27" customHeight="1">
      <c r="A250" s="13">
        <v>241</v>
      </c>
      <c r="B250" s="16" t="s">
        <v>614</v>
      </c>
      <c r="C250" s="12" t="s">
        <v>528</v>
      </c>
      <c r="D250" s="25" t="s">
        <v>321</v>
      </c>
      <c r="E250" s="12" t="s">
        <v>584</v>
      </c>
      <c r="F250" s="20">
        <v>1114953023</v>
      </c>
      <c r="G250" s="14">
        <v>11475</v>
      </c>
      <c r="H250" s="181" t="s">
        <v>742</v>
      </c>
      <c r="I250" s="28">
        <v>18000</v>
      </c>
      <c r="J250" s="28">
        <v>0</v>
      </c>
      <c r="K250" s="28">
        <v>0</v>
      </c>
      <c r="L250" s="28">
        <v>0</v>
      </c>
      <c r="M250" s="28">
        <f>I250+J250+K250+L250</f>
        <v>18000</v>
      </c>
      <c r="N250" s="17">
        <v>25</v>
      </c>
      <c r="O250" s="17">
        <v>0</v>
      </c>
      <c r="P250" s="28">
        <f t="shared" si="153"/>
        <v>15000</v>
      </c>
      <c r="Q250" s="28">
        <f t="shared" si="154"/>
        <v>0</v>
      </c>
      <c r="R250" s="28">
        <f t="shared" si="155"/>
        <v>0</v>
      </c>
      <c r="S250" s="28">
        <v>0</v>
      </c>
      <c r="T250" s="28">
        <v>0</v>
      </c>
      <c r="U250" s="28">
        <v>0</v>
      </c>
      <c r="V250" s="28">
        <f>+P250+Q250+R250+S250+T250+U250</f>
        <v>15000</v>
      </c>
      <c r="W250" s="28">
        <f>IF(P250&gt;15000,15000,P250)</f>
        <v>15000</v>
      </c>
      <c r="X250" s="28">
        <f>V250</f>
        <v>15000</v>
      </c>
      <c r="Y250" s="28">
        <f t="shared" si="156"/>
        <v>1500</v>
      </c>
      <c r="Z250" s="28">
        <f>CEILING(X250*0.75%,1)</f>
        <v>113</v>
      </c>
      <c r="AA250" s="38">
        <v>0</v>
      </c>
      <c r="AB250" s="28">
        <v>0</v>
      </c>
      <c r="AC250" s="28">
        <v>0</v>
      </c>
      <c r="AD250" s="28">
        <f>+Y250+Z250+AA250+AB250+AC250</f>
        <v>1613</v>
      </c>
      <c r="AE250" s="28">
        <f>ROUND(V250-AD250,0)</f>
        <v>13387</v>
      </c>
      <c r="AF250" s="80" t="s">
        <v>38</v>
      </c>
      <c r="AG250" s="47">
        <v>44039</v>
      </c>
      <c r="AH250" s="58"/>
      <c r="AI250" s="59"/>
      <c r="AJ250" s="59"/>
      <c r="AK250" s="59"/>
      <c r="AL250" s="59"/>
      <c r="AM250" s="59"/>
      <c r="AN250" s="59"/>
      <c r="AO250" s="59"/>
    </row>
    <row r="251" spans="1:42" s="42" customFormat="1" ht="27" customHeight="1">
      <c r="A251" s="13">
        <v>242</v>
      </c>
      <c r="B251" s="16" t="s">
        <v>614</v>
      </c>
      <c r="C251" s="23" t="s">
        <v>798</v>
      </c>
      <c r="D251" s="23" t="s">
        <v>799</v>
      </c>
      <c r="E251" s="12" t="s">
        <v>581</v>
      </c>
      <c r="F251" s="110">
        <v>1112913132</v>
      </c>
      <c r="G251" s="14">
        <v>11823</v>
      </c>
      <c r="H251" s="144">
        <v>100360543841</v>
      </c>
      <c r="I251" s="28">
        <v>16400</v>
      </c>
      <c r="J251" s="28">
        <v>0</v>
      </c>
      <c r="K251" s="28">
        <v>0</v>
      </c>
      <c r="L251" s="28">
        <v>0</v>
      </c>
      <c r="M251" s="28">
        <f t="shared" ref="M251:M252" si="171">I251+J251+K251+L251</f>
        <v>16400</v>
      </c>
      <c r="N251" s="17">
        <v>0</v>
      </c>
      <c r="O251" s="17">
        <v>0</v>
      </c>
      <c r="P251" s="28">
        <f t="shared" si="153"/>
        <v>0</v>
      </c>
      <c r="Q251" s="28">
        <f t="shared" si="154"/>
        <v>0</v>
      </c>
      <c r="R251" s="28">
        <f t="shared" si="155"/>
        <v>0</v>
      </c>
      <c r="S251" s="28">
        <v>0</v>
      </c>
      <c r="T251" s="28">
        <v>0</v>
      </c>
      <c r="U251" s="28">
        <v>0</v>
      </c>
      <c r="V251" s="28">
        <f t="shared" ref="V251:V252" si="172">+P251+Q251+R251+S251+T251+U251</f>
        <v>0</v>
      </c>
      <c r="W251" s="28">
        <f t="shared" ref="W251:W252" si="173">IF(P251&gt;15000,15000,P251)</f>
        <v>0</v>
      </c>
      <c r="X251" s="28">
        <f t="shared" ref="X251:X252" si="174">V251</f>
        <v>0</v>
      </c>
      <c r="Y251" s="28">
        <f t="shared" si="156"/>
        <v>0</v>
      </c>
      <c r="Z251" s="28">
        <f t="shared" ref="Z251:Z252" si="175">CEILING(X251*0.75%,1)</f>
        <v>0</v>
      </c>
      <c r="AA251" s="38">
        <v>0</v>
      </c>
      <c r="AB251" s="28">
        <v>0</v>
      </c>
      <c r="AC251" s="28">
        <v>0</v>
      </c>
      <c r="AD251" s="28">
        <f t="shared" ref="AD251:AD252" si="176">+Y251+Z251+AA251+AB251+AC251</f>
        <v>0</v>
      </c>
      <c r="AE251" s="28">
        <f t="shared" ref="AE251:AE252" si="177">ROUND(V251-AD251,0)</f>
        <v>0</v>
      </c>
      <c r="AF251" s="80"/>
      <c r="AG251" s="47"/>
      <c r="AH251" s="58"/>
      <c r="AI251" s="59"/>
      <c r="AJ251" s="59"/>
      <c r="AK251" s="59"/>
      <c r="AL251" s="59"/>
      <c r="AM251" s="59"/>
      <c r="AN251" s="59"/>
      <c r="AO251" s="59"/>
    </row>
    <row r="252" spans="1:42" s="42" customFormat="1" ht="27" customHeight="1">
      <c r="A252" s="13">
        <v>243</v>
      </c>
      <c r="B252" s="16" t="s">
        <v>614</v>
      </c>
      <c r="C252" s="45" t="s">
        <v>809</v>
      </c>
      <c r="D252" s="23" t="s">
        <v>835</v>
      </c>
      <c r="E252" s="12" t="s">
        <v>581</v>
      </c>
      <c r="F252" s="110">
        <v>1114352105</v>
      </c>
      <c r="G252" s="14">
        <v>11846</v>
      </c>
      <c r="H252" s="91" t="s">
        <v>810</v>
      </c>
      <c r="I252" s="28">
        <v>16400</v>
      </c>
      <c r="J252" s="28">
        <v>0</v>
      </c>
      <c r="K252" s="28">
        <v>0</v>
      </c>
      <c r="L252" s="28">
        <v>0</v>
      </c>
      <c r="M252" s="28">
        <f t="shared" si="171"/>
        <v>16400</v>
      </c>
      <c r="N252" s="17">
        <v>0</v>
      </c>
      <c r="O252" s="17">
        <v>0</v>
      </c>
      <c r="P252" s="28">
        <f t="shared" si="153"/>
        <v>0</v>
      </c>
      <c r="Q252" s="28">
        <f t="shared" si="154"/>
        <v>0</v>
      </c>
      <c r="R252" s="28">
        <f t="shared" si="155"/>
        <v>0</v>
      </c>
      <c r="S252" s="28">
        <v>0</v>
      </c>
      <c r="T252" s="28">
        <v>0</v>
      </c>
      <c r="U252" s="28">
        <v>0</v>
      </c>
      <c r="V252" s="28">
        <f t="shared" si="172"/>
        <v>0</v>
      </c>
      <c r="W252" s="28">
        <f t="shared" si="173"/>
        <v>0</v>
      </c>
      <c r="X252" s="28">
        <f t="shared" si="174"/>
        <v>0</v>
      </c>
      <c r="Y252" s="28">
        <f t="shared" si="156"/>
        <v>0</v>
      </c>
      <c r="Z252" s="28">
        <f t="shared" si="175"/>
        <v>0</v>
      </c>
      <c r="AA252" s="38">
        <v>0</v>
      </c>
      <c r="AB252" s="28">
        <v>0</v>
      </c>
      <c r="AC252" s="28">
        <v>0</v>
      </c>
      <c r="AD252" s="28">
        <f t="shared" si="176"/>
        <v>0</v>
      </c>
      <c r="AE252" s="28">
        <f t="shared" si="177"/>
        <v>0</v>
      </c>
      <c r="AF252" s="80"/>
      <c r="AG252" s="47"/>
      <c r="AH252" s="58"/>
      <c r="AI252" s="59"/>
      <c r="AJ252" s="59"/>
      <c r="AK252" s="59"/>
      <c r="AL252" s="59"/>
      <c r="AM252" s="59"/>
      <c r="AN252" s="59"/>
      <c r="AO252" s="59"/>
    </row>
    <row r="253" spans="1:42" s="42" customFormat="1" ht="27" customHeight="1">
      <c r="A253" s="13">
        <v>244</v>
      </c>
      <c r="B253" s="66" t="s">
        <v>529</v>
      </c>
      <c r="C253" s="66" t="s">
        <v>529</v>
      </c>
      <c r="D253" s="44" t="s">
        <v>530</v>
      </c>
      <c r="E253" s="16" t="s">
        <v>587</v>
      </c>
      <c r="F253" s="50">
        <v>2109673887</v>
      </c>
      <c r="G253" s="85">
        <v>11614</v>
      </c>
      <c r="H253" s="127" t="s">
        <v>743</v>
      </c>
      <c r="I253" s="28">
        <v>14900</v>
      </c>
      <c r="J253" s="28">
        <v>0</v>
      </c>
      <c r="K253" s="28">
        <v>0</v>
      </c>
      <c r="L253" s="28">
        <v>0</v>
      </c>
      <c r="M253" s="28">
        <f t="shared" si="168"/>
        <v>14900</v>
      </c>
      <c r="N253" s="17">
        <v>24</v>
      </c>
      <c r="O253" s="17">
        <v>0</v>
      </c>
      <c r="P253" s="28">
        <f t="shared" si="153"/>
        <v>11920</v>
      </c>
      <c r="Q253" s="28">
        <f t="shared" si="154"/>
        <v>0</v>
      </c>
      <c r="R253" s="28">
        <f t="shared" si="155"/>
        <v>0</v>
      </c>
      <c r="S253" s="28">
        <v>0</v>
      </c>
      <c r="T253" s="28">
        <v>0</v>
      </c>
      <c r="U253" s="28">
        <v>0</v>
      </c>
      <c r="V253" s="28">
        <f>+P253+Q253+R253+S253+T253+U253</f>
        <v>11920</v>
      </c>
      <c r="W253" s="28">
        <f>IF(P253&gt;15000,15000,P253)</f>
        <v>11920</v>
      </c>
      <c r="X253" s="28">
        <f>V253</f>
        <v>11920</v>
      </c>
      <c r="Y253" s="28">
        <f t="shared" si="156"/>
        <v>1192</v>
      </c>
      <c r="Z253" s="28">
        <f t="shared" si="157"/>
        <v>90</v>
      </c>
      <c r="AA253" s="38">
        <v>0</v>
      </c>
      <c r="AB253" s="28">
        <v>0</v>
      </c>
      <c r="AC253" s="28">
        <v>0</v>
      </c>
      <c r="AD253" s="28">
        <f>+Y253+Z253+AA253+AB253+AC253</f>
        <v>1282</v>
      </c>
      <c r="AE253" s="28">
        <f>ROUND(V253-AD253,0)</f>
        <v>10638</v>
      </c>
      <c r="AF253" s="80"/>
      <c r="AG253" s="47"/>
      <c r="AH253" s="58"/>
      <c r="AI253" s="59"/>
      <c r="AJ253" s="59"/>
      <c r="AK253" s="59"/>
      <c r="AL253" s="59"/>
      <c r="AM253" s="59"/>
      <c r="AN253" s="59"/>
      <c r="AO253" s="59"/>
      <c r="AP253" s="59"/>
    </row>
    <row r="254" spans="1:42" s="42" customFormat="1" ht="27" customHeight="1">
      <c r="A254" s="13">
        <v>245</v>
      </c>
      <c r="B254" s="66" t="s">
        <v>529</v>
      </c>
      <c r="C254" s="23" t="s">
        <v>531</v>
      </c>
      <c r="D254" s="23" t="s">
        <v>532</v>
      </c>
      <c r="E254" s="16" t="s">
        <v>587</v>
      </c>
      <c r="F254" s="106">
        <v>1115465482</v>
      </c>
      <c r="G254" s="85">
        <v>11713</v>
      </c>
      <c r="H254" s="127" t="s">
        <v>744</v>
      </c>
      <c r="I254" s="28">
        <v>14900</v>
      </c>
      <c r="J254" s="28">
        <v>0</v>
      </c>
      <c r="K254" s="28">
        <v>0</v>
      </c>
      <c r="L254" s="28">
        <v>0</v>
      </c>
      <c r="M254" s="28">
        <f t="shared" si="168"/>
        <v>14900</v>
      </c>
      <c r="N254" s="17">
        <v>16</v>
      </c>
      <c r="O254" s="17">
        <v>0</v>
      </c>
      <c r="P254" s="28">
        <f t="shared" si="153"/>
        <v>7947</v>
      </c>
      <c r="Q254" s="28">
        <f t="shared" si="154"/>
        <v>0</v>
      </c>
      <c r="R254" s="28">
        <f t="shared" si="155"/>
        <v>0</v>
      </c>
      <c r="S254" s="28">
        <v>0</v>
      </c>
      <c r="T254" s="28">
        <v>0</v>
      </c>
      <c r="U254" s="28">
        <v>0</v>
      </c>
      <c r="V254" s="28">
        <f t="shared" ref="V254:V268" si="178">+P254+Q254+R254+S254+T254+U254</f>
        <v>7947</v>
      </c>
      <c r="W254" s="28">
        <f t="shared" ref="W254:W268" si="179">IF(P254&gt;15000,15000,P254)</f>
        <v>7947</v>
      </c>
      <c r="X254" s="28">
        <f t="shared" ref="X254:X268" si="180">V254</f>
        <v>7947</v>
      </c>
      <c r="Y254" s="28">
        <f t="shared" si="156"/>
        <v>795</v>
      </c>
      <c r="Z254" s="28">
        <f t="shared" si="157"/>
        <v>60</v>
      </c>
      <c r="AA254" s="38">
        <v>0</v>
      </c>
      <c r="AB254" s="28">
        <v>0</v>
      </c>
      <c r="AC254" s="28">
        <v>0</v>
      </c>
      <c r="AD254" s="28">
        <f t="shared" ref="AD254:AD268" si="181">+Y254+Z254+AA254+AB254+AC254</f>
        <v>855</v>
      </c>
      <c r="AE254" s="28">
        <f t="shared" ref="AE254" si="182">ROUND(V254-AD254,0)</f>
        <v>7092</v>
      </c>
      <c r="AF254" s="80"/>
      <c r="AG254" s="47"/>
      <c r="AH254" s="58"/>
      <c r="AI254" s="59"/>
      <c r="AJ254" s="59"/>
      <c r="AK254" s="59"/>
      <c r="AL254" s="59"/>
      <c r="AM254" s="59"/>
      <c r="AN254" s="59"/>
      <c r="AO254" s="59"/>
      <c r="AP254" s="59"/>
    </row>
    <row r="255" spans="1:42" s="42" customFormat="1" ht="27" customHeight="1">
      <c r="A255" s="13">
        <v>246</v>
      </c>
      <c r="B255" s="16" t="s">
        <v>533</v>
      </c>
      <c r="C255" s="12" t="s">
        <v>533</v>
      </c>
      <c r="D255" s="84" t="s">
        <v>534</v>
      </c>
      <c r="E255" s="16" t="s">
        <v>581</v>
      </c>
      <c r="F255" s="17">
        <v>2109576232</v>
      </c>
      <c r="G255" s="17">
        <v>946</v>
      </c>
      <c r="H255" s="182" t="s">
        <v>745</v>
      </c>
      <c r="I255" s="28">
        <v>16400</v>
      </c>
      <c r="J255" s="28">
        <v>0</v>
      </c>
      <c r="K255" s="28">
        <v>0</v>
      </c>
      <c r="L255" s="28">
        <v>0</v>
      </c>
      <c r="M255" s="28">
        <f t="shared" si="168"/>
        <v>16400</v>
      </c>
      <c r="N255" s="17">
        <v>30</v>
      </c>
      <c r="O255" s="17">
        <v>0</v>
      </c>
      <c r="P255" s="28">
        <f t="shared" si="153"/>
        <v>16400</v>
      </c>
      <c r="Q255" s="28">
        <f t="shared" si="154"/>
        <v>0</v>
      </c>
      <c r="R255" s="28">
        <f t="shared" si="155"/>
        <v>0</v>
      </c>
      <c r="S255" s="28">
        <v>0</v>
      </c>
      <c r="T255" s="28">
        <v>0</v>
      </c>
      <c r="U255" s="28">
        <v>0</v>
      </c>
      <c r="V255" s="28">
        <f t="shared" si="178"/>
        <v>16400</v>
      </c>
      <c r="W255" s="28">
        <f t="shared" si="179"/>
        <v>15000</v>
      </c>
      <c r="X255" s="28">
        <f t="shared" si="180"/>
        <v>16400</v>
      </c>
      <c r="Y255" s="28">
        <f t="shared" si="156"/>
        <v>1500</v>
      </c>
      <c r="Z255" s="28">
        <f t="shared" si="157"/>
        <v>123</v>
      </c>
      <c r="AA255" s="38">
        <v>0</v>
      </c>
      <c r="AB255" s="28">
        <v>0</v>
      </c>
      <c r="AC255" s="28">
        <v>0</v>
      </c>
      <c r="AD255" s="28">
        <f t="shared" si="181"/>
        <v>1623</v>
      </c>
      <c r="AE255" s="28">
        <f>ROUND(V255-AD255,0)</f>
        <v>14777</v>
      </c>
      <c r="AF255" s="80" t="s">
        <v>38</v>
      </c>
      <c r="AG255" s="47">
        <v>44036</v>
      </c>
      <c r="AH255" s="40"/>
      <c r="AI255" s="71"/>
      <c r="AJ255" s="71"/>
      <c r="AK255" s="71"/>
      <c r="AL255" s="71"/>
      <c r="AM255" s="71"/>
      <c r="AN255" s="71"/>
      <c r="AO255" s="71"/>
      <c r="AP255" s="71"/>
    </row>
    <row r="256" spans="1:42" s="42" customFormat="1" ht="27" customHeight="1">
      <c r="A256" s="13">
        <v>247</v>
      </c>
      <c r="B256" s="16" t="s">
        <v>533</v>
      </c>
      <c r="C256" s="12" t="s">
        <v>388</v>
      </c>
      <c r="D256" s="84" t="s">
        <v>535</v>
      </c>
      <c r="E256" s="16" t="s">
        <v>584</v>
      </c>
      <c r="F256" s="17">
        <v>2109576230</v>
      </c>
      <c r="G256" s="17">
        <v>947</v>
      </c>
      <c r="H256" s="182" t="s">
        <v>746</v>
      </c>
      <c r="I256" s="28">
        <v>14900</v>
      </c>
      <c r="J256" s="28">
        <v>0</v>
      </c>
      <c r="K256" s="28">
        <v>0</v>
      </c>
      <c r="L256" s="28">
        <v>0</v>
      </c>
      <c r="M256" s="28">
        <f t="shared" si="168"/>
        <v>14900</v>
      </c>
      <c r="N256" s="17">
        <v>15</v>
      </c>
      <c r="O256" s="17">
        <v>0</v>
      </c>
      <c r="P256" s="28">
        <f t="shared" si="153"/>
        <v>7450</v>
      </c>
      <c r="Q256" s="28">
        <f t="shared" si="154"/>
        <v>0</v>
      </c>
      <c r="R256" s="28">
        <f t="shared" si="155"/>
        <v>0</v>
      </c>
      <c r="S256" s="28">
        <v>0</v>
      </c>
      <c r="T256" s="28">
        <v>0</v>
      </c>
      <c r="U256" s="28">
        <v>0</v>
      </c>
      <c r="V256" s="28">
        <f t="shared" si="178"/>
        <v>7450</v>
      </c>
      <c r="W256" s="28">
        <f t="shared" si="179"/>
        <v>7450</v>
      </c>
      <c r="X256" s="28">
        <f t="shared" si="180"/>
        <v>7450</v>
      </c>
      <c r="Y256" s="28">
        <f t="shared" si="156"/>
        <v>745</v>
      </c>
      <c r="Z256" s="28">
        <f t="shared" si="157"/>
        <v>56</v>
      </c>
      <c r="AA256" s="38">
        <v>0</v>
      </c>
      <c r="AB256" s="28">
        <v>0</v>
      </c>
      <c r="AC256" s="28">
        <v>0</v>
      </c>
      <c r="AD256" s="28">
        <f t="shared" si="181"/>
        <v>801</v>
      </c>
      <c r="AE256" s="28">
        <f>ROUND(V256-AD256,0)</f>
        <v>6649</v>
      </c>
      <c r="AF256" s="80"/>
      <c r="AG256" s="47"/>
      <c r="AH256" s="58"/>
      <c r="AI256" s="59"/>
      <c r="AJ256" s="59"/>
      <c r="AK256" s="59"/>
      <c r="AL256" s="59"/>
      <c r="AM256" s="59"/>
      <c r="AN256" s="59"/>
      <c r="AO256" s="59"/>
      <c r="AP256" s="59"/>
    </row>
    <row r="257" spans="1:42" s="42" customFormat="1" ht="27" customHeight="1">
      <c r="A257" s="13">
        <v>248</v>
      </c>
      <c r="B257" s="16" t="s">
        <v>533</v>
      </c>
      <c r="C257" s="12" t="s">
        <v>536</v>
      </c>
      <c r="D257" s="23" t="s">
        <v>537</v>
      </c>
      <c r="E257" s="16" t="s">
        <v>587</v>
      </c>
      <c r="F257" s="16">
        <v>1115094578</v>
      </c>
      <c r="G257" s="17">
        <v>11527</v>
      </c>
      <c r="H257" s="113" t="s">
        <v>747</v>
      </c>
      <c r="I257" s="28">
        <v>14900</v>
      </c>
      <c r="J257" s="28">
        <v>0</v>
      </c>
      <c r="K257" s="28">
        <v>0</v>
      </c>
      <c r="L257" s="28">
        <v>0</v>
      </c>
      <c r="M257" s="28">
        <f t="shared" si="168"/>
        <v>14900</v>
      </c>
      <c r="N257" s="17">
        <v>20</v>
      </c>
      <c r="O257" s="17">
        <v>0</v>
      </c>
      <c r="P257" s="28">
        <f t="shared" si="153"/>
        <v>9933</v>
      </c>
      <c r="Q257" s="28">
        <f t="shared" si="154"/>
        <v>0</v>
      </c>
      <c r="R257" s="28">
        <f t="shared" si="155"/>
        <v>0</v>
      </c>
      <c r="S257" s="28">
        <v>0</v>
      </c>
      <c r="T257" s="28">
        <v>0</v>
      </c>
      <c r="U257" s="28">
        <v>0</v>
      </c>
      <c r="V257" s="28">
        <f t="shared" si="178"/>
        <v>9933</v>
      </c>
      <c r="W257" s="28">
        <f t="shared" si="179"/>
        <v>9933</v>
      </c>
      <c r="X257" s="28">
        <f t="shared" si="180"/>
        <v>9933</v>
      </c>
      <c r="Y257" s="28">
        <f t="shared" si="156"/>
        <v>993</v>
      </c>
      <c r="Z257" s="28">
        <f t="shared" si="157"/>
        <v>75</v>
      </c>
      <c r="AA257" s="38">
        <v>0</v>
      </c>
      <c r="AB257" s="28">
        <v>0</v>
      </c>
      <c r="AC257" s="28">
        <v>0</v>
      </c>
      <c r="AD257" s="28">
        <f t="shared" si="181"/>
        <v>1068</v>
      </c>
      <c r="AE257" s="28">
        <f>ROUND(V257-AD257,0)</f>
        <v>8865</v>
      </c>
      <c r="AF257" s="80"/>
      <c r="AG257" s="47"/>
      <c r="AH257" s="58"/>
      <c r="AI257" s="59"/>
      <c r="AJ257" s="59"/>
      <c r="AK257" s="59"/>
      <c r="AL257" s="59"/>
      <c r="AM257" s="59"/>
      <c r="AN257" s="59"/>
      <c r="AO257" s="59"/>
      <c r="AP257" s="59"/>
    </row>
    <row r="258" spans="1:42" s="42" customFormat="1" ht="27" customHeight="1">
      <c r="A258" s="13">
        <v>249</v>
      </c>
      <c r="B258" s="16" t="s">
        <v>533</v>
      </c>
      <c r="C258" s="23" t="s">
        <v>538</v>
      </c>
      <c r="D258" s="23" t="s">
        <v>388</v>
      </c>
      <c r="E258" s="16" t="s">
        <v>587</v>
      </c>
      <c r="F258" s="16">
        <v>1115120253</v>
      </c>
      <c r="G258" s="17">
        <v>11530</v>
      </c>
      <c r="H258" s="113" t="s">
        <v>748</v>
      </c>
      <c r="I258" s="28">
        <v>14900</v>
      </c>
      <c r="J258" s="28">
        <v>0</v>
      </c>
      <c r="K258" s="28">
        <v>0</v>
      </c>
      <c r="L258" s="28">
        <v>0</v>
      </c>
      <c r="M258" s="28">
        <f t="shared" si="168"/>
        <v>14900</v>
      </c>
      <c r="N258" s="17">
        <v>15</v>
      </c>
      <c r="O258" s="17">
        <v>0</v>
      </c>
      <c r="P258" s="28">
        <f t="shared" si="153"/>
        <v>7450</v>
      </c>
      <c r="Q258" s="28">
        <f t="shared" si="154"/>
        <v>0</v>
      </c>
      <c r="R258" s="28">
        <f t="shared" si="155"/>
        <v>0</v>
      </c>
      <c r="S258" s="28">
        <v>0</v>
      </c>
      <c r="T258" s="28">
        <v>0</v>
      </c>
      <c r="U258" s="28">
        <v>0</v>
      </c>
      <c r="V258" s="28">
        <f t="shared" si="178"/>
        <v>7450</v>
      </c>
      <c r="W258" s="28">
        <f t="shared" si="179"/>
        <v>7450</v>
      </c>
      <c r="X258" s="28">
        <f t="shared" si="180"/>
        <v>7450</v>
      </c>
      <c r="Y258" s="28">
        <f t="shared" si="156"/>
        <v>745</v>
      </c>
      <c r="Z258" s="28">
        <f t="shared" si="157"/>
        <v>56</v>
      </c>
      <c r="AA258" s="38">
        <v>0</v>
      </c>
      <c r="AB258" s="28">
        <v>0</v>
      </c>
      <c r="AC258" s="28">
        <v>0</v>
      </c>
      <c r="AD258" s="28">
        <f t="shared" si="181"/>
        <v>801</v>
      </c>
      <c r="AE258" s="28">
        <f>ROUND(V258-AD258,0)</f>
        <v>6649</v>
      </c>
      <c r="AF258" s="80"/>
      <c r="AG258" s="47"/>
      <c r="AH258" s="58"/>
      <c r="AI258" s="59"/>
      <c r="AJ258" s="59"/>
      <c r="AK258" s="59"/>
      <c r="AL258" s="59"/>
      <c r="AM258" s="59"/>
      <c r="AN258" s="59"/>
      <c r="AO258" s="59"/>
      <c r="AP258" s="59"/>
    </row>
    <row r="259" spans="1:42" s="42" customFormat="1" ht="27" customHeight="1">
      <c r="A259" s="13">
        <v>250</v>
      </c>
      <c r="B259" s="16" t="s">
        <v>533</v>
      </c>
      <c r="C259" s="23" t="s">
        <v>449</v>
      </c>
      <c r="D259" s="61" t="s">
        <v>388</v>
      </c>
      <c r="E259" s="16" t="s">
        <v>587</v>
      </c>
      <c r="F259" s="128">
        <v>1115272649</v>
      </c>
      <c r="G259" s="128">
        <v>11627</v>
      </c>
      <c r="H259" s="164" t="s">
        <v>749</v>
      </c>
      <c r="I259" s="28">
        <v>14900</v>
      </c>
      <c r="J259" s="28">
        <v>0</v>
      </c>
      <c r="K259" s="28">
        <v>0</v>
      </c>
      <c r="L259" s="28">
        <v>0</v>
      </c>
      <c r="M259" s="28">
        <f t="shared" si="168"/>
        <v>14900</v>
      </c>
      <c r="N259" s="17">
        <v>30</v>
      </c>
      <c r="O259" s="17">
        <v>0</v>
      </c>
      <c r="P259" s="28">
        <f t="shared" si="153"/>
        <v>14900</v>
      </c>
      <c r="Q259" s="28">
        <f t="shared" si="154"/>
        <v>0</v>
      </c>
      <c r="R259" s="28">
        <f t="shared" si="155"/>
        <v>0</v>
      </c>
      <c r="S259" s="28">
        <v>0</v>
      </c>
      <c r="T259" s="28">
        <v>0</v>
      </c>
      <c r="U259" s="28">
        <v>0</v>
      </c>
      <c r="V259" s="28">
        <f t="shared" si="178"/>
        <v>14900</v>
      </c>
      <c r="W259" s="28">
        <f t="shared" si="179"/>
        <v>14900</v>
      </c>
      <c r="X259" s="28">
        <f t="shared" si="180"/>
        <v>14900</v>
      </c>
      <c r="Y259" s="28">
        <f t="shared" si="156"/>
        <v>1490</v>
      </c>
      <c r="Z259" s="28">
        <f t="shared" si="157"/>
        <v>112</v>
      </c>
      <c r="AA259" s="38">
        <v>0</v>
      </c>
      <c r="AB259" s="28">
        <v>0</v>
      </c>
      <c r="AC259" s="28">
        <v>0</v>
      </c>
      <c r="AD259" s="28">
        <f t="shared" si="181"/>
        <v>1602</v>
      </c>
      <c r="AE259" s="28">
        <f t="shared" ref="AE259:AE268" si="183">ROUND(V259-AD259,0)</f>
        <v>13298</v>
      </c>
      <c r="AF259" s="80"/>
      <c r="AG259" s="47"/>
      <c r="AH259" s="58"/>
      <c r="AI259" s="59"/>
      <c r="AJ259" s="59"/>
      <c r="AK259" s="59"/>
      <c r="AL259" s="59"/>
      <c r="AM259" s="59"/>
      <c r="AN259" s="59"/>
      <c r="AO259" s="59"/>
      <c r="AP259" s="59"/>
    </row>
    <row r="260" spans="1:42" s="42" customFormat="1" ht="27" customHeight="1">
      <c r="A260" s="13">
        <v>251</v>
      </c>
      <c r="B260" s="16" t="s">
        <v>533</v>
      </c>
      <c r="C260" s="23" t="s">
        <v>318</v>
      </c>
      <c r="D260" s="23" t="s">
        <v>539</v>
      </c>
      <c r="E260" s="16" t="s">
        <v>587</v>
      </c>
      <c r="F260" s="17">
        <v>1114196228</v>
      </c>
      <c r="G260" s="17">
        <v>1031</v>
      </c>
      <c r="H260" s="182" t="s">
        <v>750</v>
      </c>
      <c r="I260" s="28">
        <v>14900</v>
      </c>
      <c r="J260" s="28">
        <v>0</v>
      </c>
      <c r="K260" s="28">
        <v>0</v>
      </c>
      <c r="L260" s="28">
        <v>0</v>
      </c>
      <c r="M260" s="28">
        <f t="shared" si="168"/>
        <v>14900</v>
      </c>
      <c r="N260" s="17">
        <v>27</v>
      </c>
      <c r="O260" s="17">
        <v>0</v>
      </c>
      <c r="P260" s="28">
        <f t="shared" si="153"/>
        <v>13410</v>
      </c>
      <c r="Q260" s="28">
        <f t="shared" si="154"/>
        <v>0</v>
      </c>
      <c r="R260" s="28">
        <f t="shared" si="155"/>
        <v>0</v>
      </c>
      <c r="S260" s="28">
        <v>0</v>
      </c>
      <c r="T260" s="28">
        <v>0</v>
      </c>
      <c r="U260" s="28">
        <v>0</v>
      </c>
      <c r="V260" s="28">
        <f t="shared" si="178"/>
        <v>13410</v>
      </c>
      <c r="W260" s="28">
        <f t="shared" si="179"/>
        <v>13410</v>
      </c>
      <c r="X260" s="28">
        <f t="shared" si="180"/>
        <v>13410</v>
      </c>
      <c r="Y260" s="28">
        <f t="shared" si="156"/>
        <v>1341</v>
      </c>
      <c r="Z260" s="28">
        <f t="shared" si="157"/>
        <v>101</v>
      </c>
      <c r="AA260" s="38">
        <v>0</v>
      </c>
      <c r="AB260" s="28">
        <v>0</v>
      </c>
      <c r="AC260" s="28">
        <v>0</v>
      </c>
      <c r="AD260" s="28">
        <f t="shared" si="181"/>
        <v>1442</v>
      </c>
      <c r="AE260" s="28">
        <f t="shared" si="183"/>
        <v>11968</v>
      </c>
      <c r="AF260" s="80"/>
      <c r="AG260" s="47"/>
      <c r="AH260" s="58"/>
      <c r="AI260" s="59"/>
      <c r="AJ260" s="59"/>
      <c r="AK260" s="59"/>
      <c r="AL260" s="59"/>
      <c r="AM260" s="59"/>
      <c r="AN260" s="59"/>
      <c r="AO260" s="59"/>
      <c r="AP260" s="59"/>
    </row>
    <row r="261" spans="1:42" s="42" customFormat="1" ht="27" customHeight="1">
      <c r="A261" s="13">
        <v>252</v>
      </c>
      <c r="B261" s="16" t="s">
        <v>533</v>
      </c>
      <c r="C261" s="45" t="s">
        <v>564</v>
      </c>
      <c r="D261" s="23" t="s">
        <v>554</v>
      </c>
      <c r="E261" s="16" t="s">
        <v>587</v>
      </c>
      <c r="F261" s="106">
        <v>1115514782</v>
      </c>
      <c r="G261" s="106">
        <v>11763</v>
      </c>
      <c r="H261" s="127" t="s">
        <v>764</v>
      </c>
      <c r="I261" s="17">
        <v>14900</v>
      </c>
      <c r="J261" s="28">
        <v>0</v>
      </c>
      <c r="K261" s="28">
        <v>0</v>
      </c>
      <c r="L261" s="28">
        <v>0</v>
      </c>
      <c r="M261" s="28">
        <f>I261+J261+K261+L261</f>
        <v>14900</v>
      </c>
      <c r="N261" s="17">
        <v>30</v>
      </c>
      <c r="O261" s="17">
        <v>0</v>
      </c>
      <c r="P261" s="28">
        <f t="shared" si="153"/>
        <v>14900</v>
      </c>
      <c r="Q261" s="28">
        <f t="shared" si="154"/>
        <v>0</v>
      </c>
      <c r="R261" s="28">
        <f t="shared" si="155"/>
        <v>0</v>
      </c>
      <c r="S261" s="28">
        <v>0</v>
      </c>
      <c r="T261" s="28">
        <v>0</v>
      </c>
      <c r="U261" s="28"/>
      <c r="V261" s="28">
        <f>+P261+Q261+R261+S261+T261+U261</f>
        <v>14900</v>
      </c>
      <c r="W261" s="28">
        <f>IF(P261&gt;15000,15000,P261)</f>
        <v>14900</v>
      </c>
      <c r="X261" s="28">
        <f>V261</f>
        <v>14900</v>
      </c>
      <c r="Y261" s="28">
        <f t="shared" si="156"/>
        <v>1490</v>
      </c>
      <c r="Z261" s="28">
        <f>CEILING(X261*0.75%,1)</f>
        <v>112</v>
      </c>
      <c r="AA261" s="38">
        <v>0</v>
      </c>
      <c r="AB261" s="28">
        <v>0</v>
      </c>
      <c r="AC261" s="28">
        <v>0</v>
      </c>
      <c r="AD261" s="28">
        <f>+Y261+Z261+AA261+AB261+AC261</f>
        <v>1602</v>
      </c>
      <c r="AE261" s="28">
        <f t="shared" si="183"/>
        <v>13298</v>
      </c>
      <c r="AF261" s="80"/>
      <c r="AG261" s="47"/>
      <c r="AH261" s="56"/>
      <c r="AI261" s="59"/>
      <c r="AJ261" s="59"/>
      <c r="AK261" s="59"/>
      <c r="AL261" s="59"/>
      <c r="AM261" s="59"/>
      <c r="AN261" s="59"/>
      <c r="AO261" s="59"/>
      <c r="AP261" s="59"/>
    </row>
    <row r="262" spans="1:42" s="42" customFormat="1" ht="27" customHeight="1">
      <c r="A262" s="13">
        <v>253</v>
      </c>
      <c r="B262" s="16" t="s">
        <v>533</v>
      </c>
      <c r="C262" s="23" t="s">
        <v>540</v>
      </c>
      <c r="D262" s="61" t="s">
        <v>541</v>
      </c>
      <c r="E262" s="16" t="s">
        <v>587</v>
      </c>
      <c r="F262" s="128">
        <v>1115272658</v>
      </c>
      <c r="G262" s="128">
        <v>11626</v>
      </c>
      <c r="H262" s="164" t="s">
        <v>751</v>
      </c>
      <c r="I262" s="28">
        <v>14900</v>
      </c>
      <c r="J262" s="28">
        <v>0</v>
      </c>
      <c r="K262" s="28">
        <v>0</v>
      </c>
      <c r="L262" s="28">
        <v>0</v>
      </c>
      <c r="M262" s="28">
        <f t="shared" si="168"/>
        <v>14900</v>
      </c>
      <c r="N262" s="17">
        <v>30</v>
      </c>
      <c r="O262" s="17">
        <v>0</v>
      </c>
      <c r="P262" s="28">
        <f t="shared" si="153"/>
        <v>14900</v>
      </c>
      <c r="Q262" s="28">
        <f t="shared" si="154"/>
        <v>0</v>
      </c>
      <c r="R262" s="28">
        <f t="shared" si="155"/>
        <v>0</v>
      </c>
      <c r="S262" s="28">
        <v>0</v>
      </c>
      <c r="T262" s="28">
        <v>0</v>
      </c>
      <c r="U262" s="28">
        <v>0</v>
      </c>
      <c r="V262" s="28">
        <f t="shared" si="178"/>
        <v>14900</v>
      </c>
      <c r="W262" s="28">
        <f t="shared" si="179"/>
        <v>14900</v>
      </c>
      <c r="X262" s="28">
        <f t="shared" si="180"/>
        <v>14900</v>
      </c>
      <c r="Y262" s="28">
        <f t="shared" si="156"/>
        <v>1490</v>
      </c>
      <c r="Z262" s="28">
        <f t="shared" si="157"/>
        <v>112</v>
      </c>
      <c r="AA262" s="38">
        <v>0</v>
      </c>
      <c r="AB262" s="28">
        <v>0</v>
      </c>
      <c r="AC262" s="28">
        <v>0</v>
      </c>
      <c r="AD262" s="28">
        <f t="shared" si="181"/>
        <v>1602</v>
      </c>
      <c r="AE262" s="28">
        <f t="shared" si="183"/>
        <v>13298</v>
      </c>
      <c r="AF262" s="80"/>
      <c r="AG262" s="47"/>
      <c r="AH262" s="58"/>
      <c r="AI262" s="59"/>
      <c r="AJ262" s="59"/>
      <c r="AK262" s="59"/>
      <c r="AL262" s="59"/>
      <c r="AM262" s="59"/>
      <c r="AN262" s="59"/>
      <c r="AO262" s="59"/>
      <c r="AP262" s="59"/>
    </row>
    <row r="263" spans="1:42" s="42" customFormat="1" ht="27" customHeight="1">
      <c r="A263" s="13">
        <v>254</v>
      </c>
      <c r="B263" s="16" t="s">
        <v>542</v>
      </c>
      <c r="C263" s="12" t="s">
        <v>542</v>
      </c>
      <c r="D263" s="12" t="s">
        <v>543</v>
      </c>
      <c r="E263" s="16" t="s">
        <v>581</v>
      </c>
      <c r="F263" s="17">
        <v>1113839585</v>
      </c>
      <c r="G263" s="17">
        <v>769</v>
      </c>
      <c r="H263" s="163" t="s">
        <v>752</v>
      </c>
      <c r="I263" s="28">
        <v>16400</v>
      </c>
      <c r="J263" s="28">
        <v>0</v>
      </c>
      <c r="K263" s="28">
        <v>0</v>
      </c>
      <c r="L263" s="28">
        <v>0</v>
      </c>
      <c r="M263" s="28">
        <f t="shared" si="168"/>
        <v>16400</v>
      </c>
      <c r="N263" s="17">
        <v>25</v>
      </c>
      <c r="O263" s="17">
        <v>0</v>
      </c>
      <c r="P263" s="28">
        <f t="shared" si="153"/>
        <v>13667</v>
      </c>
      <c r="Q263" s="28">
        <f t="shared" si="154"/>
        <v>0</v>
      </c>
      <c r="R263" s="28">
        <f t="shared" si="155"/>
        <v>0</v>
      </c>
      <c r="S263" s="28">
        <v>0</v>
      </c>
      <c r="T263" s="28">
        <v>0</v>
      </c>
      <c r="U263" s="28">
        <v>0</v>
      </c>
      <c r="V263" s="28">
        <f t="shared" si="178"/>
        <v>13667</v>
      </c>
      <c r="W263" s="28">
        <f t="shared" si="179"/>
        <v>13667</v>
      </c>
      <c r="X263" s="28">
        <f t="shared" si="180"/>
        <v>13667</v>
      </c>
      <c r="Y263" s="28">
        <f t="shared" si="156"/>
        <v>1367</v>
      </c>
      <c r="Z263" s="28">
        <f t="shared" si="157"/>
        <v>103</v>
      </c>
      <c r="AA263" s="38">
        <v>0</v>
      </c>
      <c r="AB263" s="28">
        <v>0</v>
      </c>
      <c r="AC263" s="28">
        <v>0</v>
      </c>
      <c r="AD263" s="28">
        <f t="shared" si="181"/>
        <v>1470</v>
      </c>
      <c r="AE263" s="28">
        <f t="shared" si="183"/>
        <v>12197</v>
      </c>
      <c r="AF263" s="34" t="s">
        <v>38</v>
      </c>
      <c r="AG263" s="47">
        <v>44040</v>
      </c>
      <c r="AH263" s="58"/>
      <c r="AI263" s="59"/>
      <c r="AJ263" s="59"/>
      <c r="AK263" s="59"/>
      <c r="AL263" s="59"/>
      <c r="AM263" s="59"/>
      <c r="AN263" s="59"/>
      <c r="AO263" s="59"/>
      <c r="AP263" s="59"/>
    </row>
    <row r="264" spans="1:42" s="42" customFormat="1" ht="27" customHeight="1">
      <c r="A264" s="13">
        <v>255</v>
      </c>
      <c r="B264" s="16" t="s">
        <v>542</v>
      </c>
      <c r="C264" s="66" t="s">
        <v>544</v>
      </c>
      <c r="D264" s="94" t="s">
        <v>545</v>
      </c>
      <c r="E264" s="16" t="s">
        <v>587</v>
      </c>
      <c r="F264" s="106">
        <v>1115514407</v>
      </c>
      <c r="G264" s="106">
        <v>11756</v>
      </c>
      <c r="H264" s="200" t="s">
        <v>753</v>
      </c>
      <c r="I264" s="17">
        <v>14900</v>
      </c>
      <c r="J264" s="28">
        <v>0</v>
      </c>
      <c r="K264" s="28">
        <v>0</v>
      </c>
      <c r="L264" s="28">
        <v>0</v>
      </c>
      <c r="M264" s="28">
        <f>I264+J264+K264+L264</f>
        <v>14900</v>
      </c>
      <c r="N264" s="17">
        <v>17</v>
      </c>
      <c r="O264" s="17">
        <v>0</v>
      </c>
      <c r="P264" s="28">
        <f t="shared" si="153"/>
        <v>8443</v>
      </c>
      <c r="Q264" s="28">
        <f t="shared" si="154"/>
        <v>0</v>
      </c>
      <c r="R264" s="28">
        <f t="shared" si="155"/>
        <v>0</v>
      </c>
      <c r="S264" s="28">
        <v>0</v>
      </c>
      <c r="T264" s="28">
        <v>0</v>
      </c>
      <c r="U264" s="28"/>
      <c r="V264" s="28">
        <f>+P264+Q264+R264+S264+T264+U264</f>
        <v>8443</v>
      </c>
      <c r="W264" s="28">
        <f>IF(P264&gt;15000,15000,P264)</f>
        <v>8443</v>
      </c>
      <c r="X264" s="28">
        <f>V264</f>
        <v>8443</v>
      </c>
      <c r="Y264" s="28">
        <f t="shared" si="156"/>
        <v>844</v>
      </c>
      <c r="Z264" s="28">
        <f>CEILING(X264*0.75%,1)</f>
        <v>64</v>
      </c>
      <c r="AA264" s="38">
        <v>0</v>
      </c>
      <c r="AB264" s="28">
        <v>0</v>
      </c>
      <c r="AC264" s="28">
        <v>0</v>
      </c>
      <c r="AD264" s="28">
        <f>+Y264+Z264+AA264+AB264+AC264</f>
        <v>908</v>
      </c>
      <c r="AE264" s="28">
        <f t="shared" si="183"/>
        <v>7535</v>
      </c>
      <c r="AF264" s="34" t="s">
        <v>38</v>
      </c>
      <c r="AG264" s="47">
        <v>44040</v>
      </c>
      <c r="AH264" s="58"/>
      <c r="AI264" s="59"/>
      <c r="AJ264" s="59"/>
      <c r="AK264" s="59"/>
      <c r="AL264" s="59"/>
      <c r="AM264" s="59"/>
      <c r="AN264" s="59"/>
      <c r="AO264" s="59"/>
      <c r="AP264" s="59"/>
    </row>
    <row r="265" spans="1:42" s="42" customFormat="1" ht="27" customHeight="1">
      <c r="A265" s="13">
        <v>256</v>
      </c>
      <c r="B265" s="16" t="s">
        <v>542</v>
      </c>
      <c r="C265" s="12" t="s">
        <v>546</v>
      </c>
      <c r="D265" s="61" t="s">
        <v>547</v>
      </c>
      <c r="E265" s="16" t="s">
        <v>587</v>
      </c>
      <c r="F265" s="78">
        <v>1115465514</v>
      </c>
      <c r="G265" s="17">
        <v>11708</v>
      </c>
      <c r="H265" s="109" t="s">
        <v>754</v>
      </c>
      <c r="I265" s="28">
        <v>14900</v>
      </c>
      <c r="J265" s="28">
        <v>0</v>
      </c>
      <c r="K265" s="28">
        <v>0</v>
      </c>
      <c r="L265" s="28">
        <v>0</v>
      </c>
      <c r="M265" s="28">
        <f t="shared" si="168"/>
        <v>14900</v>
      </c>
      <c r="N265" s="17">
        <v>15</v>
      </c>
      <c r="O265" s="17">
        <v>0</v>
      </c>
      <c r="P265" s="28">
        <f t="shared" si="153"/>
        <v>7450</v>
      </c>
      <c r="Q265" s="28">
        <f t="shared" si="154"/>
        <v>0</v>
      </c>
      <c r="R265" s="28">
        <f t="shared" si="155"/>
        <v>0</v>
      </c>
      <c r="S265" s="28">
        <v>0</v>
      </c>
      <c r="T265" s="28">
        <v>0</v>
      </c>
      <c r="U265" s="28">
        <v>0</v>
      </c>
      <c r="V265" s="28">
        <f t="shared" si="178"/>
        <v>7450</v>
      </c>
      <c r="W265" s="28">
        <f t="shared" si="179"/>
        <v>7450</v>
      </c>
      <c r="X265" s="28">
        <f t="shared" si="180"/>
        <v>7450</v>
      </c>
      <c r="Y265" s="28">
        <f t="shared" si="156"/>
        <v>745</v>
      </c>
      <c r="Z265" s="28">
        <f t="shared" si="157"/>
        <v>56</v>
      </c>
      <c r="AA265" s="38">
        <v>0</v>
      </c>
      <c r="AB265" s="28">
        <v>0</v>
      </c>
      <c r="AC265" s="28">
        <v>0</v>
      </c>
      <c r="AD265" s="28">
        <f t="shared" si="181"/>
        <v>801</v>
      </c>
      <c r="AE265" s="28">
        <f t="shared" si="183"/>
        <v>6649</v>
      </c>
      <c r="AF265" s="34" t="s">
        <v>38</v>
      </c>
      <c r="AG265" s="47">
        <v>44040</v>
      </c>
      <c r="AH265" s="58"/>
      <c r="AI265" s="59"/>
      <c r="AJ265" s="59"/>
      <c r="AK265" s="59"/>
      <c r="AL265" s="59"/>
      <c r="AM265" s="59"/>
      <c r="AN265" s="59"/>
      <c r="AO265" s="59"/>
      <c r="AP265" s="59"/>
    </row>
    <row r="266" spans="1:42" s="169" customFormat="1" ht="27" customHeight="1">
      <c r="A266" s="13">
        <v>257</v>
      </c>
      <c r="B266" s="154" t="s">
        <v>542</v>
      </c>
      <c r="C266" s="165" t="s">
        <v>811</v>
      </c>
      <c r="D266" s="249" t="s">
        <v>812</v>
      </c>
      <c r="E266" s="154" t="s">
        <v>587</v>
      </c>
      <c r="F266" s="245">
        <v>1115645704</v>
      </c>
      <c r="G266" s="167">
        <v>11848</v>
      </c>
      <c r="H266" s="232" t="s">
        <v>813</v>
      </c>
      <c r="I266" s="166">
        <v>14900</v>
      </c>
      <c r="J266" s="166">
        <v>0</v>
      </c>
      <c r="K266" s="166">
        <v>0</v>
      </c>
      <c r="L266" s="166">
        <v>0</v>
      </c>
      <c r="M266" s="166">
        <f t="shared" si="168"/>
        <v>14900</v>
      </c>
      <c r="N266" s="167">
        <v>0</v>
      </c>
      <c r="O266" s="167">
        <v>0</v>
      </c>
      <c r="P266" s="166">
        <f t="shared" si="153"/>
        <v>0</v>
      </c>
      <c r="Q266" s="166">
        <f t="shared" si="154"/>
        <v>0</v>
      </c>
      <c r="R266" s="166">
        <f t="shared" si="155"/>
        <v>0</v>
      </c>
      <c r="S266" s="166">
        <v>0</v>
      </c>
      <c r="T266" s="166">
        <v>0</v>
      </c>
      <c r="U266" s="166">
        <v>0</v>
      </c>
      <c r="V266" s="166">
        <f t="shared" si="178"/>
        <v>0</v>
      </c>
      <c r="W266" s="166">
        <f t="shared" si="179"/>
        <v>0</v>
      </c>
      <c r="X266" s="166">
        <f t="shared" si="180"/>
        <v>0</v>
      </c>
      <c r="Y266" s="166">
        <f t="shared" si="156"/>
        <v>0</v>
      </c>
      <c r="Z266" s="166">
        <f t="shared" si="157"/>
        <v>0</v>
      </c>
      <c r="AA266" s="168">
        <v>0</v>
      </c>
      <c r="AB266" s="166">
        <v>0</v>
      </c>
      <c r="AC266" s="166">
        <v>0</v>
      </c>
      <c r="AD266" s="166">
        <f t="shared" si="181"/>
        <v>0</v>
      </c>
      <c r="AE266" s="166">
        <f t="shared" si="183"/>
        <v>0</v>
      </c>
      <c r="AF266" s="227"/>
      <c r="AG266" s="174"/>
      <c r="AH266" s="233"/>
      <c r="AI266" s="180"/>
      <c r="AJ266" s="180"/>
      <c r="AK266" s="180"/>
      <c r="AL266" s="180"/>
      <c r="AM266" s="180"/>
      <c r="AN266" s="180"/>
      <c r="AO266" s="180"/>
      <c r="AP266" s="180"/>
    </row>
    <row r="267" spans="1:42" s="42" customFormat="1" ht="27" customHeight="1">
      <c r="A267" s="13">
        <v>258</v>
      </c>
      <c r="B267" s="16" t="s">
        <v>542</v>
      </c>
      <c r="C267" s="45" t="s">
        <v>458</v>
      </c>
      <c r="D267" s="23" t="s">
        <v>814</v>
      </c>
      <c r="E267" s="16" t="s">
        <v>587</v>
      </c>
      <c r="F267" s="106">
        <v>1115644916</v>
      </c>
      <c r="G267" s="17">
        <v>11843</v>
      </c>
      <c r="H267" s="144" t="s">
        <v>815</v>
      </c>
      <c r="I267" s="28">
        <v>14900</v>
      </c>
      <c r="J267" s="28">
        <v>0</v>
      </c>
      <c r="K267" s="28">
        <v>0</v>
      </c>
      <c r="L267" s="28">
        <v>0</v>
      </c>
      <c r="M267" s="28">
        <f t="shared" si="168"/>
        <v>14900</v>
      </c>
      <c r="N267" s="17">
        <v>22</v>
      </c>
      <c r="O267" s="17">
        <v>0</v>
      </c>
      <c r="P267" s="28">
        <f t="shared" si="153"/>
        <v>10927</v>
      </c>
      <c r="Q267" s="28">
        <f t="shared" si="154"/>
        <v>0</v>
      </c>
      <c r="R267" s="28">
        <f t="shared" si="155"/>
        <v>0</v>
      </c>
      <c r="S267" s="28">
        <v>0</v>
      </c>
      <c r="T267" s="28">
        <v>0</v>
      </c>
      <c r="U267" s="28">
        <v>0</v>
      </c>
      <c r="V267" s="28">
        <f t="shared" si="178"/>
        <v>10927</v>
      </c>
      <c r="W267" s="28">
        <f t="shared" si="179"/>
        <v>10927</v>
      </c>
      <c r="X267" s="28">
        <f t="shared" si="180"/>
        <v>10927</v>
      </c>
      <c r="Y267" s="28">
        <f t="shared" si="156"/>
        <v>1093</v>
      </c>
      <c r="Z267" s="28">
        <f t="shared" si="157"/>
        <v>82</v>
      </c>
      <c r="AA267" s="38">
        <v>0</v>
      </c>
      <c r="AB267" s="28">
        <v>0</v>
      </c>
      <c r="AC267" s="28">
        <v>0</v>
      </c>
      <c r="AD267" s="28">
        <f t="shared" si="181"/>
        <v>1175</v>
      </c>
      <c r="AE267" s="28">
        <f t="shared" si="183"/>
        <v>9752</v>
      </c>
      <c r="AF267" s="34" t="s">
        <v>38</v>
      </c>
      <c r="AG267" s="47">
        <v>44040</v>
      </c>
      <c r="AH267" s="58"/>
      <c r="AI267" s="59"/>
      <c r="AJ267" s="59"/>
      <c r="AK267" s="59"/>
      <c r="AL267" s="59"/>
      <c r="AM267" s="59"/>
      <c r="AN267" s="59"/>
      <c r="AO267" s="59"/>
      <c r="AP267" s="59"/>
    </row>
    <row r="268" spans="1:42" s="42" customFormat="1" ht="27" customHeight="1">
      <c r="A268" s="13">
        <v>259</v>
      </c>
      <c r="B268" s="12" t="s">
        <v>552</v>
      </c>
      <c r="C268" s="12" t="s">
        <v>552</v>
      </c>
      <c r="D268" s="12" t="s">
        <v>308</v>
      </c>
      <c r="E268" s="16" t="s">
        <v>581</v>
      </c>
      <c r="F268" s="17">
        <v>1114258916</v>
      </c>
      <c r="G268" s="17">
        <v>1070</v>
      </c>
      <c r="H268" s="163" t="s">
        <v>757</v>
      </c>
      <c r="I268" s="17">
        <v>20000</v>
      </c>
      <c r="J268" s="28">
        <v>0</v>
      </c>
      <c r="K268" s="28">
        <v>0</v>
      </c>
      <c r="L268" s="28">
        <v>0</v>
      </c>
      <c r="M268" s="28">
        <f t="shared" si="168"/>
        <v>20000</v>
      </c>
      <c r="N268" s="17">
        <v>30</v>
      </c>
      <c r="O268" s="39">
        <v>0</v>
      </c>
      <c r="P268" s="28">
        <f t="shared" si="153"/>
        <v>20000</v>
      </c>
      <c r="Q268" s="28">
        <f t="shared" si="154"/>
        <v>0</v>
      </c>
      <c r="R268" s="28">
        <f t="shared" si="155"/>
        <v>0</v>
      </c>
      <c r="S268" s="28">
        <v>0</v>
      </c>
      <c r="T268" s="28">
        <v>0</v>
      </c>
      <c r="U268" s="28">
        <v>0</v>
      </c>
      <c r="V268" s="28">
        <f t="shared" si="178"/>
        <v>20000</v>
      </c>
      <c r="W268" s="28">
        <f t="shared" si="179"/>
        <v>15000</v>
      </c>
      <c r="X268" s="28">
        <f t="shared" si="180"/>
        <v>20000</v>
      </c>
      <c r="Y268" s="28">
        <f t="shared" si="156"/>
        <v>1500</v>
      </c>
      <c r="Z268" s="28">
        <f t="shared" si="157"/>
        <v>150</v>
      </c>
      <c r="AA268" s="38">
        <v>0</v>
      </c>
      <c r="AB268" s="28">
        <v>0</v>
      </c>
      <c r="AC268" s="28">
        <v>0</v>
      </c>
      <c r="AD268" s="28">
        <f t="shared" si="181"/>
        <v>1650</v>
      </c>
      <c r="AE268" s="28">
        <f t="shared" si="183"/>
        <v>18350</v>
      </c>
      <c r="AF268" s="80" t="s">
        <v>38</v>
      </c>
      <c r="AG268" s="47">
        <v>44039</v>
      </c>
      <c r="AH268" s="58"/>
      <c r="AI268" s="58"/>
      <c r="AJ268" s="59"/>
      <c r="AK268" s="59"/>
      <c r="AL268" s="59"/>
      <c r="AM268" s="59"/>
      <c r="AN268" s="59"/>
      <c r="AO268" s="59"/>
      <c r="AP268" s="59"/>
    </row>
    <row r="269" spans="1:42" s="42" customFormat="1" ht="27" customHeight="1">
      <c r="A269" s="13">
        <v>260</v>
      </c>
      <c r="B269" s="12" t="s">
        <v>552</v>
      </c>
      <c r="C269" s="12" t="s">
        <v>553</v>
      </c>
      <c r="D269" s="12" t="s">
        <v>554</v>
      </c>
      <c r="E269" s="16" t="s">
        <v>587</v>
      </c>
      <c r="F269" s="13">
        <v>1114927366</v>
      </c>
      <c r="G269" s="14">
        <v>11453</v>
      </c>
      <c r="H269" s="163" t="s">
        <v>758</v>
      </c>
      <c r="I269" s="28">
        <v>14900</v>
      </c>
      <c r="J269" s="28">
        <v>0</v>
      </c>
      <c r="K269" s="28">
        <v>0</v>
      </c>
      <c r="L269" s="28">
        <v>0</v>
      </c>
      <c r="M269" s="28">
        <f>I269+J269+K269+L269</f>
        <v>14900</v>
      </c>
      <c r="N269" s="17">
        <v>30</v>
      </c>
      <c r="O269" s="17">
        <v>0</v>
      </c>
      <c r="P269" s="28">
        <f t="shared" si="153"/>
        <v>14900</v>
      </c>
      <c r="Q269" s="28">
        <f t="shared" si="154"/>
        <v>0</v>
      </c>
      <c r="R269" s="28">
        <f t="shared" si="155"/>
        <v>0</v>
      </c>
      <c r="S269" s="28">
        <v>0</v>
      </c>
      <c r="T269" s="28">
        <v>0</v>
      </c>
      <c r="U269" s="28">
        <v>0</v>
      </c>
      <c r="V269" s="28">
        <f>+P269+Q269+R269+S269+T269+U269</f>
        <v>14900</v>
      </c>
      <c r="W269" s="28">
        <f>IF(P269&gt;15000,15000,P269)</f>
        <v>14900</v>
      </c>
      <c r="X269" s="28">
        <f>V269</f>
        <v>14900</v>
      </c>
      <c r="Y269" s="28">
        <f t="shared" si="156"/>
        <v>1490</v>
      </c>
      <c r="Z269" s="28">
        <f t="shared" si="157"/>
        <v>112</v>
      </c>
      <c r="AA269" s="38">
        <v>0</v>
      </c>
      <c r="AB269" s="28">
        <v>0</v>
      </c>
      <c r="AC269" s="28">
        <v>0</v>
      </c>
      <c r="AD269" s="28">
        <f>+Y269+Z269+AA269+AB269+AC269</f>
        <v>1602</v>
      </c>
      <c r="AE269" s="28">
        <f>ROUND(V269-AD269,0)</f>
        <v>13298</v>
      </c>
      <c r="AF269" s="80" t="s">
        <v>38</v>
      </c>
      <c r="AG269" s="47">
        <v>44025</v>
      </c>
      <c r="AH269" s="58"/>
      <c r="AI269" s="58"/>
      <c r="AJ269" s="59"/>
      <c r="AK269" s="59"/>
      <c r="AL269" s="59"/>
      <c r="AM269" s="59"/>
      <c r="AN269" s="59"/>
      <c r="AO269" s="59"/>
      <c r="AP269" s="59"/>
    </row>
    <row r="270" spans="1:42" s="42" customFormat="1" ht="27" customHeight="1">
      <c r="A270" s="13">
        <v>261</v>
      </c>
      <c r="B270" s="12" t="s">
        <v>552</v>
      </c>
      <c r="C270" s="12" t="s">
        <v>555</v>
      </c>
      <c r="D270" s="23" t="s">
        <v>556</v>
      </c>
      <c r="E270" s="16" t="s">
        <v>587</v>
      </c>
      <c r="F270" s="106">
        <v>1115529102</v>
      </c>
      <c r="G270" s="106">
        <v>11774</v>
      </c>
      <c r="H270" s="184" t="s">
        <v>759</v>
      </c>
      <c r="I270" s="28">
        <v>14900</v>
      </c>
      <c r="J270" s="28">
        <v>0</v>
      </c>
      <c r="K270" s="28">
        <v>0</v>
      </c>
      <c r="L270" s="28">
        <v>0</v>
      </c>
      <c r="M270" s="28">
        <f t="shared" ref="M270:M271" si="184">I270+J270+K270+L270</f>
        <v>14900</v>
      </c>
      <c r="N270" s="17">
        <v>30</v>
      </c>
      <c r="O270" s="17">
        <v>0</v>
      </c>
      <c r="P270" s="28">
        <f t="shared" si="153"/>
        <v>14900</v>
      </c>
      <c r="Q270" s="28">
        <f t="shared" si="154"/>
        <v>0</v>
      </c>
      <c r="R270" s="28">
        <f t="shared" si="155"/>
        <v>0</v>
      </c>
      <c r="S270" s="28">
        <v>0</v>
      </c>
      <c r="T270" s="28">
        <v>0</v>
      </c>
      <c r="U270" s="28">
        <v>0</v>
      </c>
      <c r="V270" s="28">
        <f t="shared" ref="V270:V271" si="185">+P270+Q270+R270+S270+T270+U270</f>
        <v>14900</v>
      </c>
      <c r="W270" s="28">
        <f t="shared" ref="W270:W271" si="186">IF(P270&gt;15000,15000,P270)</f>
        <v>14900</v>
      </c>
      <c r="X270" s="28">
        <f t="shared" ref="X270:X271" si="187">V270</f>
        <v>14900</v>
      </c>
      <c r="Y270" s="28">
        <f t="shared" si="156"/>
        <v>1490</v>
      </c>
      <c r="Z270" s="28">
        <f t="shared" si="157"/>
        <v>112</v>
      </c>
      <c r="AA270" s="38">
        <v>0</v>
      </c>
      <c r="AB270" s="28">
        <v>0</v>
      </c>
      <c r="AC270" s="28">
        <v>0</v>
      </c>
      <c r="AD270" s="28">
        <f t="shared" ref="AD270:AD271" si="188">+Y270+Z270+AA270+AB270+AC270</f>
        <v>1602</v>
      </c>
      <c r="AE270" s="28">
        <f t="shared" ref="AE270:AE271" si="189">ROUND(V270-AD270,0)</f>
        <v>13298</v>
      </c>
      <c r="AF270" s="80"/>
      <c r="AG270" s="47"/>
      <c r="AH270" s="58"/>
      <c r="AI270" s="58"/>
      <c r="AJ270" s="59"/>
      <c r="AK270" s="59"/>
      <c r="AL270" s="59"/>
      <c r="AM270" s="59"/>
      <c r="AN270" s="59"/>
      <c r="AO270" s="59"/>
      <c r="AP270" s="59"/>
    </row>
    <row r="271" spans="1:42" s="42" customFormat="1" ht="27" customHeight="1">
      <c r="A271" s="13">
        <v>262</v>
      </c>
      <c r="B271" s="12" t="s">
        <v>552</v>
      </c>
      <c r="C271" s="12" t="s">
        <v>557</v>
      </c>
      <c r="D271" s="23" t="s">
        <v>558</v>
      </c>
      <c r="E271" s="16" t="s">
        <v>587</v>
      </c>
      <c r="F271" s="106">
        <v>1115528652</v>
      </c>
      <c r="G271" s="106">
        <v>11773</v>
      </c>
      <c r="H271" s="127" t="s">
        <v>760</v>
      </c>
      <c r="I271" s="28">
        <v>14900</v>
      </c>
      <c r="J271" s="28">
        <v>0</v>
      </c>
      <c r="K271" s="28">
        <v>0</v>
      </c>
      <c r="L271" s="28">
        <v>0</v>
      </c>
      <c r="M271" s="28">
        <f t="shared" si="184"/>
        <v>14900</v>
      </c>
      <c r="N271" s="17">
        <v>0</v>
      </c>
      <c r="O271" s="17">
        <v>0</v>
      </c>
      <c r="P271" s="28">
        <f t="shared" si="153"/>
        <v>0</v>
      </c>
      <c r="Q271" s="28">
        <f t="shared" si="154"/>
        <v>0</v>
      </c>
      <c r="R271" s="28">
        <f t="shared" si="155"/>
        <v>0</v>
      </c>
      <c r="S271" s="28">
        <v>0</v>
      </c>
      <c r="T271" s="28">
        <v>0</v>
      </c>
      <c r="U271" s="28">
        <v>0</v>
      </c>
      <c r="V271" s="28">
        <f t="shared" si="185"/>
        <v>0</v>
      </c>
      <c r="W271" s="28">
        <f t="shared" si="186"/>
        <v>0</v>
      </c>
      <c r="X271" s="28">
        <f t="shared" si="187"/>
        <v>0</v>
      </c>
      <c r="Y271" s="28">
        <f t="shared" si="156"/>
        <v>0</v>
      </c>
      <c r="Z271" s="28">
        <f t="shared" si="157"/>
        <v>0</v>
      </c>
      <c r="AA271" s="38">
        <v>0</v>
      </c>
      <c r="AB271" s="28">
        <v>0</v>
      </c>
      <c r="AC271" s="28">
        <v>0</v>
      </c>
      <c r="AD271" s="28">
        <f t="shared" si="188"/>
        <v>0</v>
      </c>
      <c r="AE271" s="28">
        <f t="shared" si="189"/>
        <v>0</v>
      </c>
      <c r="AF271" s="80"/>
      <c r="AG271" s="47"/>
      <c r="AH271" s="58"/>
      <c r="AI271" s="58"/>
      <c r="AJ271" s="59"/>
      <c r="AK271" s="59"/>
      <c r="AL271" s="59"/>
      <c r="AM271" s="59"/>
      <c r="AN271" s="59"/>
      <c r="AO271" s="59"/>
      <c r="AP271" s="59"/>
    </row>
    <row r="272" spans="1:42" s="42" customFormat="1" ht="27" customHeight="1">
      <c r="A272" s="13">
        <v>263</v>
      </c>
      <c r="B272" s="12" t="s">
        <v>552</v>
      </c>
      <c r="C272" s="12" t="s">
        <v>550</v>
      </c>
      <c r="D272" s="250" t="s">
        <v>551</v>
      </c>
      <c r="E272" s="16" t="s">
        <v>587</v>
      </c>
      <c r="F272" s="183">
        <v>1115442375</v>
      </c>
      <c r="G272" s="14">
        <v>11698</v>
      </c>
      <c r="H272" s="163" t="s">
        <v>756</v>
      </c>
      <c r="I272" s="28">
        <v>14900</v>
      </c>
      <c r="J272" s="28">
        <v>0</v>
      </c>
      <c r="K272" s="28">
        <v>0</v>
      </c>
      <c r="L272" s="28">
        <v>0</v>
      </c>
      <c r="M272" s="28">
        <f>I272+J272+K272+L272</f>
        <v>14900</v>
      </c>
      <c r="N272" s="17">
        <v>0</v>
      </c>
      <c r="O272" s="17">
        <v>0</v>
      </c>
      <c r="P272" s="28">
        <f t="shared" si="153"/>
        <v>0</v>
      </c>
      <c r="Q272" s="28">
        <f t="shared" si="154"/>
        <v>0</v>
      </c>
      <c r="R272" s="28">
        <f t="shared" si="155"/>
        <v>0</v>
      </c>
      <c r="S272" s="28">
        <v>0</v>
      </c>
      <c r="T272" s="28">
        <v>0</v>
      </c>
      <c r="U272" s="28">
        <v>0</v>
      </c>
      <c r="V272" s="28">
        <f>+P272+Q272+R272+S272+T272+U272</f>
        <v>0</v>
      </c>
      <c r="W272" s="28">
        <f>IF(P272&gt;15000,15000,P272)</f>
        <v>0</v>
      </c>
      <c r="X272" s="28">
        <f>V272</f>
        <v>0</v>
      </c>
      <c r="Y272" s="28">
        <f t="shared" si="156"/>
        <v>0</v>
      </c>
      <c r="Z272" s="28">
        <f>CEILING(X272*0.75%,1)</f>
        <v>0</v>
      </c>
      <c r="AA272" s="38">
        <v>0</v>
      </c>
      <c r="AB272" s="28">
        <v>0</v>
      </c>
      <c r="AC272" s="28">
        <v>0</v>
      </c>
      <c r="AD272" s="28">
        <f>+Y272+Z272+AA272+AB272+AC272</f>
        <v>0</v>
      </c>
      <c r="AE272" s="28">
        <f>ROUND(V272-AD272,0)</f>
        <v>0</v>
      </c>
      <c r="AF272" s="80"/>
      <c r="AG272" s="47"/>
      <c r="AH272" s="58"/>
      <c r="AI272" s="58"/>
      <c r="AJ272" s="59"/>
      <c r="AK272" s="59"/>
      <c r="AL272" s="59"/>
      <c r="AM272" s="59"/>
      <c r="AN272" s="59"/>
      <c r="AO272" s="59"/>
      <c r="AP272" s="59"/>
    </row>
    <row r="273" spans="1:42" s="42" customFormat="1" ht="27" customHeight="1">
      <c r="A273" s="13">
        <v>264</v>
      </c>
      <c r="B273" s="12" t="s">
        <v>552</v>
      </c>
      <c r="C273" s="45" t="s">
        <v>559</v>
      </c>
      <c r="D273" s="23" t="s">
        <v>336</v>
      </c>
      <c r="E273" s="16" t="s">
        <v>587</v>
      </c>
      <c r="F273" s="106">
        <v>1115552151</v>
      </c>
      <c r="G273" s="106">
        <v>11794</v>
      </c>
      <c r="H273" s="144" t="s">
        <v>761</v>
      </c>
      <c r="I273" s="28">
        <v>14900</v>
      </c>
      <c r="J273" s="28">
        <v>0</v>
      </c>
      <c r="K273" s="28">
        <v>0</v>
      </c>
      <c r="L273" s="28">
        <v>0</v>
      </c>
      <c r="M273" s="28">
        <f>I273+J273+K273+L273</f>
        <v>14900</v>
      </c>
      <c r="N273" s="17">
        <v>30</v>
      </c>
      <c r="O273" s="17">
        <v>0</v>
      </c>
      <c r="P273" s="28">
        <f t="shared" si="153"/>
        <v>14900</v>
      </c>
      <c r="Q273" s="28">
        <f t="shared" si="154"/>
        <v>0</v>
      </c>
      <c r="R273" s="28">
        <f t="shared" si="155"/>
        <v>0</v>
      </c>
      <c r="S273" s="28">
        <v>0</v>
      </c>
      <c r="T273" s="28">
        <v>0</v>
      </c>
      <c r="U273" s="28">
        <v>0</v>
      </c>
      <c r="V273" s="28">
        <f>+P273+Q273+R273+S273+T273+U273</f>
        <v>14900</v>
      </c>
      <c r="W273" s="28">
        <f>IF(P273&gt;15000,15000,P273)</f>
        <v>14900</v>
      </c>
      <c r="X273" s="28">
        <f>V273</f>
        <v>14900</v>
      </c>
      <c r="Y273" s="28">
        <f t="shared" si="156"/>
        <v>1490</v>
      </c>
      <c r="Z273" s="28">
        <f>CEILING(X273*0.75%,1)</f>
        <v>112</v>
      </c>
      <c r="AA273" s="38">
        <v>0</v>
      </c>
      <c r="AB273" s="28">
        <v>0</v>
      </c>
      <c r="AC273" s="28">
        <v>0</v>
      </c>
      <c r="AD273" s="28">
        <f>+Y273+Z273+AA273+AB273+AC273</f>
        <v>1602</v>
      </c>
      <c r="AE273" s="28">
        <f>ROUND(V273-AD273,0)</f>
        <v>13298</v>
      </c>
      <c r="AF273" s="80"/>
      <c r="AG273" s="47"/>
      <c r="AH273" s="58"/>
      <c r="AI273" s="58"/>
      <c r="AJ273" s="59"/>
      <c r="AK273" s="59"/>
      <c r="AL273" s="59"/>
      <c r="AM273" s="59"/>
      <c r="AN273" s="59"/>
      <c r="AO273" s="59"/>
      <c r="AP273" s="59"/>
    </row>
    <row r="274" spans="1:42" s="42" customFormat="1" ht="27" customHeight="1">
      <c r="A274" s="13">
        <v>265</v>
      </c>
      <c r="B274" s="12" t="s">
        <v>552</v>
      </c>
      <c r="C274" s="12" t="s">
        <v>548</v>
      </c>
      <c r="D274" s="250" t="s">
        <v>549</v>
      </c>
      <c r="E274" s="16" t="s">
        <v>587</v>
      </c>
      <c r="F274" s="13">
        <v>1115442359</v>
      </c>
      <c r="G274" s="14">
        <v>11701</v>
      </c>
      <c r="H274" s="163" t="s">
        <v>755</v>
      </c>
      <c r="I274" s="28">
        <v>14900</v>
      </c>
      <c r="J274" s="28">
        <v>0</v>
      </c>
      <c r="K274" s="28">
        <v>0</v>
      </c>
      <c r="L274" s="28">
        <v>0</v>
      </c>
      <c r="M274" s="28">
        <f>I274+J274+K274+L274</f>
        <v>14900</v>
      </c>
      <c r="N274" s="17">
        <v>15</v>
      </c>
      <c r="O274" s="17">
        <v>0</v>
      </c>
      <c r="P274" s="28">
        <f t="shared" si="153"/>
        <v>7450</v>
      </c>
      <c r="Q274" s="28">
        <f t="shared" si="154"/>
        <v>0</v>
      </c>
      <c r="R274" s="28">
        <f t="shared" si="155"/>
        <v>0</v>
      </c>
      <c r="S274" s="28">
        <v>0</v>
      </c>
      <c r="T274" s="28">
        <v>0</v>
      </c>
      <c r="U274" s="28">
        <v>0</v>
      </c>
      <c r="V274" s="28">
        <f>+P274+Q274+R274+S274+T274+U274</f>
        <v>7450</v>
      </c>
      <c r="W274" s="28">
        <f>IF(P274&gt;15000,15000,P274)</f>
        <v>7450</v>
      </c>
      <c r="X274" s="28">
        <f>V274</f>
        <v>7450</v>
      </c>
      <c r="Y274" s="28">
        <f t="shared" si="156"/>
        <v>745</v>
      </c>
      <c r="Z274" s="28">
        <f t="shared" ref="Z274:Z278" si="190">CEILING(X274*0.75%,1)</f>
        <v>56</v>
      </c>
      <c r="AA274" s="38">
        <v>0</v>
      </c>
      <c r="AB274" s="28">
        <v>0</v>
      </c>
      <c r="AC274" s="28">
        <v>0</v>
      </c>
      <c r="AD274" s="28">
        <f>+Y274+Z274+AA274+AB274+AC274</f>
        <v>801</v>
      </c>
      <c r="AE274" s="28">
        <f>ROUND(V274-AD274,0)</f>
        <v>6649</v>
      </c>
      <c r="AF274" s="80"/>
      <c r="AG274" s="47"/>
      <c r="AH274" s="58"/>
      <c r="AI274" s="58"/>
      <c r="AJ274" s="59"/>
      <c r="AK274" s="59"/>
      <c r="AL274" s="59"/>
      <c r="AM274" s="59"/>
      <c r="AN274" s="59"/>
      <c r="AO274" s="59"/>
      <c r="AP274" s="59"/>
    </row>
    <row r="275" spans="1:42" s="42" customFormat="1" ht="27" customHeight="1">
      <c r="A275" s="13">
        <v>266</v>
      </c>
      <c r="B275" s="133" t="s">
        <v>560</v>
      </c>
      <c r="C275" s="133" t="s">
        <v>560</v>
      </c>
      <c r="D275" s="133" t="s">
        <v>561</v>
      </c>
      <c r="E275" s="16" t="s">
        <v>587</v>
      </c>
      <c r="F275" s="185">
        <v>3011052235</v>
      </c>
      <c r="G275" s="14">
        <v>979</v>
      </c>
      <c r="H275" s="163" t="s">
        <v>762</v>
      </c>
      <c r="I275" s="17">
        <v>20000</v>
      </c>
      <c r="J275" s="28">
        <v>0</v>
      </c>
      <c r="K275" s="28">
        <v>0</v>
      </c>
      <c r="L275" s="28">
        <v>0</v>
      </c>
      <c r="M275" s="28">
        <f t="shared" ref="M275:M277" si="191">I275+J275+K275+L275</f>
        <v>20000</v>
      </c>
      <c r="N275" s="17">
        <v>30</v>
      </c>
      <c r="O275" s="17">
        <v>0</v>
      </c>
      <c r="P275" s="28">
        <f t="shared" si="153"/>
        <v>20000</v>
      </c>
      <c r="Q275" s="28">
        <f t="shared" si="154"/>
        <v>0</v>
      </c>
      <c r="R275" s="28">
        <f t="shared" si="155"/>
        <v>0</v>
      </c>
      <c r="S275" s="28">
        <v>0</v>
      </c>
      <c r="T275" s="28">
        <v>0</v>
      </c>
      <c r="U275" s="28"/>
      <c r="V275" s="28">
        <f t="shared" ref="V275:V277" si="192">+P275+Q275+R275+S275+T275+U275</f>
        <v>20000</v>
      </c>
      <c r="W275" s="28">
        <f t="shared" ref="W275:W277" si="193">IF(P275&gt;15000,15000,P275)</f>
        <v>15000</v>
      </c>
      <c r="X275" s="28">
        <f t="shared" ref="X275:X278" si="194">V275</f>
        <v>20000</v>
      </c>
      <c r="Y275" s="28">
        <f t="shared" si="156"/>
        <v>1500</v>
      </c>
      <c r="Z275" s="28">
        <f t="shared" si="190"/>
        <v>150</v>
      </c>
      <c r="AA275" s="38">
        <v>0</v>
      </c>
      <c r="AB275" s="28">
        <v>0</v>
      </c>
      <c r="AC275" s="28">
        <v>0</v>
      </c>
      <c r="AD275" s="28">
        <f t="shared" ref="AD275:AD278" si="195">+Y275+Z275+AA275+AB275+AC275</f>
        <v>1650</v>
      </c>
      <c r="AE275" s="28">
        <f t="shared" ref="AE275:AE277" si="196">ROUND(V275-AD275,0)</f>
        <v>18350</v>
      </c>
      <c r="AF275" s="34"/>
      <c r="AG275" s="47"/>
      <c r="AH275" s="56"/>
      <c r="AI275" s="56"/>
      <c r="AJ275" s="56"/>
      <c r="AK275" s="56"/>
      <c r="AL275" s="56"/>
      <c r="AM275" s="56"/>
      <c r="AN275" s="56"/>
      <c r="AO275" s="56"/>
      <c r="AP275" s="57"/>
    </row>
    <row r="276" spans="1:42" s="42" customFormat="1" ht="26.45" customHeight="1">
      <c r="A276" s="13">
        <v>267</v>
      </c>
      <c r="B276" s="133" t="s">
        <v>560</v>
      </c>
      <c r="C276" s="84" t="s">
        <v>562</v>
      </c>
      <c r="D276" s="84" t="s">
        <v>563</v>
      </c>
      <c r="E276" s="16" t="s">
        <v>584</v>
      </c>
      <c r="F276" s="37">
        <v>3011033842</v>
      </c>
      <c r="G276" s="14">
        <v>11462</v>
      </c>
      <c r="H276" s="163" t="s">
        <v>763</v>
      </c>
      <c r="I276" s="28">
        <v>14900</v>
      </c>
      <c r="J276" s="28">
        <v>0</v>
      </c>
      <c r="K276" s="28">
        <v>0</v>
      </c>
      <c r="L276" s="28">
        <v>0</v>
      </c>
      <c r="M276" s="28">
        <f t="shared" si="191"/>
        <v>14900</v>
      </c>
      <c r="N276" s="17">
        <v>15</v>
      </c>
      <c r="O276" s="39">
        <v>0</v>
      </c>
      <c r="P276" s="28">
        <f t="shared" si="153"/>
        <v>7450</v>
      </c>
      <c r="Q276" s="28">
        <f t="shared" si="154"/>
        <v>0</v>
      </c>
      <c r="R276" s="28">
        <f t="shared" si="155"/>
        <v>0</v>
      </c>
      <c r="S276" s="28">
        <v>0</v>
      </c>
      <c r="T276" s="28">
        <v>0</v>
      </c>
      <c r="U276" s="28"/>
      <c r="V276" s="28">
        <f t="shared" si="192"/>
        <v>7450</v>
      </c>
      <c r="W276" s="28">
        <f t="shared" si="193"/>
        <v>7450</v>
      </c>
      <c r="X276" s="28">
        <f t="shared" si="194"/>
        <v>7450</v>
      </c>
      <c r="Y276" s="28">
        <f t="shared" si="156"/>
        <v>745</v>
      </c>
      <c r="Z276" s="28">
        <f t="shared" si="190"/>
        <v>56</v>
      </c>
      <c r="AA276" s="38">
        <v>0</v>
      </c>
      <c r="AB276" s="28">
        <v>0</v>
      </c>
      <c r="AC276" s="28">
        <v>0</v>
      </c>
      <c r="AD276" s="28">
        <f t="shared" si="195"/>
        <v>801</v>
      </c>
      <c r="AE276" s="28">
        <f t="shared" si="196"/>
        <v>6649</v>
      </c>
      <c r="AF276" s="34"/>
      <c r="AG276" s="47"/>
      <c r="AH276" s="56"/>
      <c r="AI276" s="73"/>
      <c r="AJ276" s="73"/>
      <c r="AK276" s="73"/>
      <c r="AL276" s="56"/>
      <c r="AM276" s="73"/>
      <c r="AN276" s="73"/>
      <c r="AO276" s="73"/>
      <c r="AP276" s="73"/>
    </row>
    <row r="277" spans="1:42" s="42" customFormat="1" ht="27" customHeight="1">
      <c r="A277" s="13">
        <v>268</v>
      </c>
      <c r="B277" s="133" t="s">
        <v>560</v>
      </c>
      <c r="C277" s="23" t="s">
        <v>565</v>
      </c>
      <c r="D277" s="94" t="s">
        <v>566</v>
      </c>
      <c r="E277" s="16" t="s">
        <v>587</v>
      </c>
      <c r="F277" s="106">
        <v>1114538240</v>
      </c>
      <c r="G277" s="106">
        <v>11816</v>
      </c>
      <c r="H277" s="91" t="s">
        <v>765</v>
      </c>
      <c r="I277" s="17">
        <v>14900</v>
      </c>
      <c r="J277" s="28">
        <v>0</v>
      </c>
      <c r="K277" s="28">
        <v>0</v>
      </c>
      <c r="L277" s="28">
        <v>0</v>
      </c>
      <c r="M277" s="28">
        <f t="shared" si="191"/>
        <v>14900</v>
      </c>
      <c r="N277" s="17">
        <v>0</v>
      </c>
      <c r="O277" s="17">
        <v>0</v>
      </c>
      <c r="P277" s="28">
        <f t="shared" si="153"/>
        <v>0</v>
      </c>
      <c r="Q277" s="28">
        <f t="shared" si="154"/>
        <v>0</v>
      </c>
      <c r="R277" s="28">
        <f t="shared" si="155"/>
        <v>0</v>
      </c>
      <c r="S277" s="28">
        <v>0</v>
      </c>
      <c r="T277" s="28">
        <v>0</v>
      </c>
      <c r="U277" s="28"/>
      <c r="V277" s="28">
        <f t="shared" si="192"/>
        <v>0</v>
      </c>
      <c r="W277" s="28">
        <f t="shared" si="193"/>
        <v>0</v>
      </c>
      <c r="X277" s="28">
        <f t="shared" si="194"/>
        <v>0</v>
      </c>
      <c r="Y277" s="28">
        <f t="shared" si="156"/>
        <v>0</v>
      </c>
      <c r="Z277" s="28">
        <f t="shared" si="190"/>
        <v>0</v>
      </c>
      <c r="AA277" s="38">
        <v>0</v>
      </c>
      <c r="AB277" s="28">
        <v>0</v>
      </c>
      <c r="AC277" s="28">
        <v>0</v>
      </c>
      <c r="AD277" s="28">
        <f t="shared" si="195"/>
        <v>0</v>
      </c>
      <c r="AE277" s="28">
        <f t="shared" si="196"/>
        <v>0</v>
      </c>
      <c r="AF277" s="80"/>
      <c r="AG277" s="47"/>
      <c r="AH277" s="56"/>
      <c r="AI277" s="59"/>
      <c r="AJ277" s="59"/>
      <c r="AK277" s="59"/>
      <c r="AL277" s="59"/>
      <c r="AM277" s="59"/>
      <c r="AN277" s="59"/>
      <c r="AO277" s="59"/>
      <c r="AP277" s="59"/>
    </row>
    <row r="278" spans="1:42" s="42" customFormat="1" ht="27" customHeight="1">
      <c r="A278" s="13">
        <v>269</v>
      </c>
      <c r="B278" s="16" t="s">
        <v>567</v>
      </c>
      <c r="C278" s="12" t="s">
        <v>567</v>
      </c>
      <c r="D278" s="84" t="s">
        <v>568</v>
      </c>
      <c r="E278" s="16" t="s">
        <v>581</v>
      </c>
      <c r="F278" s="17">
        <v>2110664089</v>
      </c>
      <c r="G278" s="17">
        <v>943</v>
      </c>
      <c r="H278" s="163" t="s">
        <v>766</v>
      </c>
      <c r="I278" s="28">
        <v>16400</v>
      </c>
      <c r="J278" s="28">
        <v>0</v>
      </c>
      <c r="K278" s="28">
        <v>0</v>
      </c>
      <c r="L278" s="28">
        <v>0</v>
      </c>
      <c r="M278" s="28">
        <f>I278+J278+K278+L278</f>
        <v>16400</v>
      </c>
      <c r="N278" s="17">
        <v>20</v>
      </c>
      <c r="O278" s="17">
        <v>0</v>
      </c>
      <c r="P278" s="28">
        <f t="shared" si="153"/>
        <v>10933</v>
      </c>
      <c r="Q278" s="28">
        <f t="shared" si="154"/>
        <v>0</v>
      </c>
      <c r="R278" s="28">
        <f t="shared" si="155"/>
        <v>0</v>
      </c>
      <c r="S278" s="28">
        <v>0</v>
      </c>
      <c r="T278" s="28">
        <v>0</v>
      </c>
      <c r="U278" s="28"/>
      <c r="V278" s="28">
        <f>+P278+Q278+R278+S278+T278+U278</f>
        <v>10933</v>
      </c>
      <c r="W278" s="28">
        <f>IF(P278&gt;15000,15000,P278)</f>
        <v>10933</v>
      </c>
      <c r="X278" s="28">
        <f t="shared" si="194"/>
        <v>10933</v>
      </c>
      <c r="Y278" s="28">
        <f t="shared" si="156"/>
        <v>1093</v>
      </c>
      <c r="Z278" s="28">
        <f t="shared" si="190"/>
        <v>82</v>
      </c>
      <c r="AA278" s="38">
        <v>0</v>
      </c>
      <c r="AB278" s="28">
        <v>0</v>
      </c>
      <c r="AC278" s="28">
        <v>0</v>
      </c>
      <c r="AD278" s="28">
        <f t="shared" si="195"/>
        <v>1175</v>
      </c>
      <c r="AE278" s="28">
        <f>ROUND(V278-AD278,0)</f>
        <v>9758</v>
      </c>
      <c r="AF278" s="80"/>
      <c r="AG278" s="47"/>
      <c r="AH278" s="56"/>
      <c r="AI278" s="71"/>
      <c r="AJ278" s="71"/>
      <c r="AK278" s="71"/>
      <c r="AL278" s="59"/>
      <c r="AM278" s="71"/>
      <c r="AN278" s="71"/>
      <c r="AO278" s="71"/>
      <c r="AP278" s="71"/>
    </row>
    <row r="279" spans="1:42" s="42" customFormat="1" ht="27" customHeight="1">
      <c r="A279" s="13">
        <v>270</v>
      </c>
      <c r="B279" s="16" t="s">
        <v>567</v>
      </c>
      <c r="C279" s="23" t="s">
        <v>569</v>
      </c>
      <c r="D279" s="251" t="s">
        <v>570</v>
      </c>
      <c r="E279" s="231" t="s">
        <v>587</v>
      </c>
      <c r="F279" s="114">
        <v>1115465504</v>
      </c>
      <c r="G279" s="17">
        <v>11712</v>
      </c>
      <c r="H279" s="144" t="s">
        <v>767</v>
      </c>
      <c r="I279" s="28">
        <v>14900</v>
      </c>
      <c r="J279" s="28">
        <v>0</v>
      </c>
      <c r="K279" s="28">
        <v>0</v>
      </c>
      <c r="L279" s="28">
        <v>0</v>
      </c>
      <c r="M279" s="28">
        <f>I279+J279+K279+L279</f>
        <v>14900</v>
      </c>
      <c r="N279" s="17">
        <v>10</v>
      </c>
      <c r="O279" s="17">
        <v>0</v>
      </c>
      <c r="P279" s="28">
        <f t="shared" si="153"/>
        <v>4967</v>
      </c>
      <c r="Q279" s="28">
        <f t="shared" si="154"/>
        <v>0</v>
      </c>
      <c r="R279" s="28">
        <f t="shared" si="155"/>
        <v>0</v>
      </c>
      <c r="S279" s="28">
        <v>0</v>
      </c>
      <c r="T279" s="28">
        <v>0</v>
      </c>
      <c r="U279" s="28"/>
      <c r="V279" s="28">
        <f>+P279+Q279+R279+S279+T279+U279</f>
        <v>4967</v>
      </c>
      <c r="W279" s="28">
        <f>IF(P279&gt;15000,15000,P279)</f>
        <v>4967</v>
      </c>
      <c r="X279" s="28">
        <f>V279</f>
        <v>4967</v>
      </c>
      <c r="Y279" s="28">
        <f t="shared" si="156"/>
        <v>497</v>
      </c>
      <c r="Z279" s="28">
        <f>CEILING(X279*0.75%,1)</f>
        <v>38</v>
      </c>
      <c r="AA279" s="38">
        <v>0</v>
      </c>
      <c r="AB279" s="28">
        <v>0</v>
      </c>
      <c r="AC279" s="28">
        <v>0</v>
      </c>
      <c r="AD279" s="28">
        <f>+Y279+Z279+AA279+AB279+AC279</f>
        <v>535</v>
      </c>
      <c r="AE279" s="28">
        <f>V279-AD279</f>
        <v>4432</v>
      </c>
      <c r="AF279" s="80"/>
      <c r="AG279" s="47"/>
      <c r="AH279" s="59"/>
      <c r="AI279" s="59"/>
      <c r="AJ279" s="59"/>
      <c r="AK279" s="59"/>
      <c r="AL279" s="59"/>
      <c r="AM279" s="59"/>
    </row>
    <row r="280" spans="1:42" s="104" customFormat="1" ht="27" customHeight="1">
      <c r="A280" s="13">
        <v>271</v>
      </c>
      <c r="B280" s="16" t="s">
        <v>571</v>
      </c>
      <c r="C280" s="12" t="s">
        <v>571</v>
      </c>
      <c r="D280" s="101" t="s">
        <v>572</v>
      </c>
      <c r="E280" s="16" t="s">
        <v>581</v>
      </c>
      <c r="F280" s="102">
        <v>2110943027</v>
      </c>
      <c r="G280" s="103">
        <v>11629</v>
      </c>
      <c r="H280" s="33" t="s">
        <v>768</v>
      </c>
      <c r="I280" s="28">
        <v>16400</v>
      </c>
      <c r="J280" s="28">
        <v>0</v>
      </c>
      <c r="K280" s="28">
        <v>0</v>
      </c>
      <c r="L280" s="28">
        <v>0</v>
      </c>
      <c r="M280" s="28">
        <f>I280+J280+K280+L280</f>
        <v>16400</v>
      </c>
      <c r="N280" s="17">
        <v>25</v>
      </c>
      <c r="O280" s="17">
        <v>0</v>
      </c>
      <c r="P280" s="28">
        <f t="shared" si="153"/>
        <v>13667</v>
      </c>
      <c r="Q280" s="28">
        <f t="shared" si="154"/>
        <v>0</v>
      </c>
      <c r="R280" s="28">
        <f t="shared" si="155"/>
        <v>0</v>
      </c>
      <c r="S280" s="28">
        <v>0</v>
      </c>
      <c r="T280" s="28">
        <v>0</v>
      </c>
      <c r="U280" s="28"/>
      <c r="V280" s="28">
        <f t="shared" ref="V280:V285" si="197">+P280+Q280+R280+S280+T280+U280</f>
        <v>13667</v>
      </c>
      <c r="W280" s="28">
        <f t="shared" ref="W280:W285" si="198">IF(P280&gt;15000,15000,P280)</f>
        <v>13667</v>
      </c>
      <c r="X280" s="28">
        <f t="shared" ref="X280:X285" si="199">V280</f>
        <v>13667</v>
      </c>
      <c r="Y280" s="28">
        <f t="shared" si="156"/>
        <v>1367</v>
      </c>
      <c r="Z280" s="28">
        <f t="shared" ref="Z280:Z285" si="200">CEILING(X280*0.75%,1)</f>
        <v>103</v>
      </c>
      <c r="AA280" s="38">
        <v>0</v>
      </c>
      <c r="AB280" s="28">
        <v>0</v>
      </c>
      <c r="AC280" s="28">
        <v>0</v>
      </c>
      <c r="AD280" s="28">
        <f t="shared" ref="AD280:AD283" si="201">+Y280+Z280+AA280+AB280+AC280</f>
        <v>1470</v>
      </c>
      <c r="AE280" s="28">
        <f t="shared" ref="AE280:AE283" si="202">ROUND(V280-AD280,0)</f>
        <v>12197</v>
      </c>
      <c r="AF280" s="80" t="s">
        <v>38</v>
      </c>
      <c r="AG280" s="47">
        <v>44040</v>
      </c>
      <c r="AH280" s="56"/>
      <c r="AI280" s="56"/>
      <c r="AJ280" s="56"/>
      <c r="AK280" s="56"/>
      <c r="AL280" s="57"/>
      <c r="AM280" s="42"/>
      <c r="AN280" s="42"/>
      <c r="AO280" s="42"/>
      <c r="AP280" s="42"/>
    </row>
    <row r="281" spans="1:42" s="42" customFormat="1" ht="27" customHeight="1">
      <c r="A281" s="13">
        <v>272</v>
      </c>
      <c r="B281" s="16" t="s">
        <v>571</v>
      </c>
      <c r="C281" s="12" t="s">
        <v>573</v>
      </c>
      <c r="D281" s="61" t="s">
        <v>574</v>
      </c>
      <c r="E281" s="16" t="s">
        <v>587</v>
      </c>
      <c r="F281" s="95">
        <v>2111408938</v>
      </c>
      <c r="G281" s="13">
        <v>11786</v>
      </c>
      <c r="H281" s="33" t="s">
        <v>769</v>
      </c>
      <c r="I281" s="28">
        <v>14900</v>
      </c>
      <c r="J281" s="28">
        <v>0</v>
      </c>
      <c r="K281" s="28">
        <v>0</v>
      </c>
      <c r="L281" s="28">
        <v>0</v>
      </c>
      <c r="M281" s="28">
        <f>I281+J281+K281+L281</f>
        <v>14900</v>
      </c>
      <c r="N281" s="17">
        <v>15</v>
      </c>
      <c r="O281" s="17">
        <v>0</v>
      </c>
      <c r="P281" s="28">
        <f t="shared" ref="P281:P285" si="203">ROUND(I281/30*N281,0)</f>
        <v>7450</v>
      </c>
      <c r="Q281" s="28">
        <f t="shared" ref="Q281:Q285" si="204">ROUND(J281/30*N281,0)</f>
        <v>0</v>
      </c>
      <c r="R281" s="28">
        <f t="shared" ref="R281:R285" si="205">ROUND(K281/30*N281,0)</f>
        <v>0</v>
      </c>
      <c r="S281" s="28">
        <v>0</v>
      </c>
      <c r="T281" s="28">
        <v>0</v>
      </c>
      <c r="U281" s="28"/>
      <c r="V281" s="28">
        <f>+P281+Q281+R281+S281+T281+U281</f>
        <v>7450</v>
      </c>
      <c r="W281" s="28">
        <f>IF(P281&gt;15000,15000,P281)</f>
        <v>7450</v>
      </c>
      <c r="X281" s="28">
        <f>V281</f>
        <v>7450</v>
      </c>
      <c r="Y281" s="28">
        <f t="shared" ref="Y281:Y285" si="206">ROUND(W281*10%,0)</f>
        <v>745</v>
      </c>
      <c r="Z281" s="28">
        <f>CEILING(X281*0.75%,1)</f>
        <v>56</v>
      </c>
      <c r="AA281" s="38">
        <v>0</v>
      </c>
      <c r="AB281" s="28">
        <v>0</v>
      </c>
      <c r="AC281" s="28">
        <v>0</v>
      </c>
      <c r="AD281" s="28">
        <f>+Y281+Z281+AA281+AB281+AC281</f>
        <v>801</v>
      </c>
      <c r="AE281" s="28">
        <f>ROUND(V281-AD281,0)</f>
        <v>6649</v>
      </c>
      <c r="AF281" s="80" t="s">
        <v>38</v>
      </c>
      <c r="AG281" s="47">
        <v>44040</v>
      </c>
      <c r="AH281" s="56"/>
      <c r="AI281" s="56"/>
      <c r="AJ281" s="56"/>
      <c r="AK281" s="56"/>
      <c r="AL281" s="57"/>
    </row>
    <row r="282" spans="1:42" s="42" customFormat="1" ht="27" customHeight="1">
      <c r="A282" s="13">
        <v>273</v>
      </c>
      <c r="B282" s="12" t="s">
        <v>575</v>
      </c>
      <c r="C282" s="12" t="s">
        <v>575</v>
      </c>
      <c r="D282" s="61" t="s">
        <v>576</v>
      </c>
      <c r="E282" s="16" t="s">
        <v>587</v>
      </c>
      <c r="F282" s="95">
        <v>2111408936</v>
      </c>
      <c r="G282" s="13">
        <v>11675</v>
      </c>
      <c r="H282" s="144" t="s">
        <v>770</v>
      </c>
      <c r="I282" s="28">
        <v>14900</v>
      </c>
      <c r="J282" s="28">
        <v>0</v>
      </c>
      <c r="K282" s="28">
        <v>0</v>
      </c>
      <c r="L282" s="28">
        <v>0</v>
      </c>
      <c r="M282" s="28">
        <f t="shared" ref="M282:M285" si="207">I282+J282+K282+L282</f>
        <v>14900</v>
      </c>
      <c r="N282" s="17">
        <v>25</v>
      </c>
      <c r="O282" s="17">
        <v>0</v>
      </c>
      <c r="P282" s="28">
        <f t="shared" si="203"/>
        <v>12417</v>
      </c>
      <c r="Q282" s="28">
        <f t="shared" si="204"/>
        <v>0</v>
      </c>
      <c r="R282" s="28">
        <f t="shared" si="205"/>
        <v>0</v>
      </c>
      <c r="S282" s="28">
        <v>0</v>
      </c>
      <c r="T282" s="28">
        <v>0</v>
      </c>
      <c r="U282" s="28"/>
      <c r="V282" s="28">
        <f t="shared" si="197"/>
        <v>12417</v>
      </c>
      <c r="W282" s="28">
        <f t="shared" si="198"/>
        <v>12417</v>
      </c>
      <c r="X282" s="28">
        <f t="shared" si="199"/>
        <v>12417</v>
      </c>
      <c r="Y282" s="28">
        <f t="shared" si="206"/>
        <v>1242</v>
      </c>
      <c r="Z282" s="28">
        <f t="shared" si="200"/>
        <v>94</v>
      </c>
      <c r="AA282" s="38">
        <v>0</v>
      </c>
      <c r="AB282" s="28">
        <v>0</v>
      </c>
      <c r="AC282" s="28">
        <v>0</v>
      </c>
      <c r="AD282" s="28">
        <f t="shared" si="201"/>
        <v>1336</v>
      </c>
      <c r="AE282" s="28">
        <f t="shared" si="202"/>
        <v>11081</v>
      </c>
      <c r="AF282" s="80" t="s">
        <v>38</v>
      </c>
      <c r="AG282" s="47">
        <v>44040</v>
      </c>
      <c r="AH282" s="56"/>
      <c r="AI282" s="56"/>
      <c r="AJ282" s="56"/>
      <c r="AK282" s="56"/>
      <c r="AL282" s="57"/>
    </row>
    <row r="283" spans="1:42" s="42" customFormat="1" ht="27" customHeight="1">
      <c r="A283" s="13">
        <v>274</v>
      </c>
      <c r="B283" s="12" t="s">
        <v>575</v>
      </c>
      <c r="C283" s="12" t="s">
        <v>800</v>
      </c>
      <c r="D283" s="190" t="s">
        <v>801</v>
      </c>
      <c r="E283" s="16" t="s">
        <v>587</v>
      </c>
      <c r="F283" s="177">
        <v>1115644904</v>
      </c>
      <c r="G283" s="14">
        <v>11845</v>
      </c>
      <c r="H283" s="144" t="s">
        <v>802</v>
      </c>
      <c r="I283" s="28">
        <v>14900</v>
      </c>
      <c r="J283" s="28">
        <v>0</v>
      </c>
      <c r="K283" s="28">
        <v>0</v>
      </c>
      <c r="L283" s="28">
        <v>0</v>
      </c>
      <c r="M283" s="28">
        <f t="shared" si="207"/>
        <v>14900</v>
      </c>
      <c r="N283" s="17">
        <v>25</v>
      </c>
      <c r="O283" s="17">
        <v>0</v>
      </c>
      <c r="P283" s="28">
        <f t="shared" si="203"/>
        <v>12417</v>
      </c>
      <c r="Q283" s="28">
        <f t="shared" si="204"/>
        <v>0</v>
      </c>
      <c r="R283" s="28">
        <f t="shared" si="205"/>
        <v>0</v>
      </c>
      <c r="S283" s="28">
        <v>0</v>
      </c>
      <c r="T283" s="28">
        <v>0</v>
      </c>
      <c r="U283" s="28">
        <v>0</v>
      </c>
      <c r="V283" s="28">
        <f t="shared" si="197"/>
        <v>12417</v>
      </c>
      <c r="W283" s="28">
        <f t="shared" si="198"/>
        <v>12417</v>
      </c>
      <c r="X283" s="28">
        <f t="shared" si="199"/>
        <v>12417</v>
      </c>
      <c r="Y283" s="28">
        <f t="shared" si="206"/>
        <v>1242</v>
      </c>
      <c r="Z283" s="28">
        <f t="shared" si="200"/>
        <v>94</v>
      </c>
      <c r="AA283" s="38">
        <v>0</v>
      </c>
      <c r="AB283" s="28">
        <v>0</v>
      </c>
      <c r="AC283" s="28">
        <v>0</v>
      </c>
      <c r="AD283" s="28">
        <f t="shared" si="201"/>
        <v>1336</v>
      </c>
      <c r="AE283" s="28">
        <f t="shared" si="202"/>
        <v>11081</v>
      </c>
      <c r="AF283" s="80" t="s">
        <v>38</v>
      </c>
      <c r="AG283" s="47">
        <v>44040</v>
      </c>
      <c r="AH283" s="58"/>
      <c r="AI283" s="59"/>
      <c r="AJ283" s="59"/>
      <c r="AK283" s="59"/>
      <c r="AL283" s="59"/>
      <c r="AM283" s="59"/>
      <c r="AN283" s="59"/>
      <c r="AO283" s="59"/>
    </row>
    <row r="284" spans="1:42" s="42" customFormat="1" ht="27" customHeight="1">
      <c r="A284" s="13">
        <v>275</v>
      </c>
      <c r="B284" s="246" t="s">
        <v>577</v>
      </c>
      <c r="C284" s="247" t="s">
        <v>577</v>
      </c>
      <c r="D284" s="148" t="s">
        <v>578</v>
      </c>
      <c r="E284" s="12" t="s">
        <v>771</v>
      </c>
      <c r="F284" s="246">
        <v>1014093780</v>
      </c>
      <c r="G284" s="14">
        <v>11594</v>
      </c>
      <c r="H284" s="127" t="s">
        <v>772</v>
      </c>
      <c r="I284" s="28">
        <v>14900</v>
      </c>
      <c r="J284" s="28">
        <v>0</v>
      </c>
      <c r="K284" s="28">
        <v>0</v>
      </c>
      <c r="L284" s="28">
        <v>0</v>
      </c>
      <c r="M284" s="28">
        <f t="shared" si="207"/>
        <v>14900</v>
      </c>
      <c r="N284" s="17">
        <v>15</v>
      </c>
      <c r="O284" s="17">
        <v>0</v>
      </c>
      <c r="P284" s="28">
        <f t="shared" si="203"/>
        <v>7450</v>
      </c>
      <c r="Q284" s="28">
        <f t="shared" si="204"/>
        <v>0</v>
      </c>
      <c r="R284" s="28">
        <f t="shared" si="205"/>
        <v>0</v>
      </c>
      <c r="S284" s="28">
        <v>0</v>
      </c>
      <c r="T284" s="28">
        <v>0</v>
      </c>
      <c r="U284" s="28"/>
      <c r="V284" s="28">
        <f t="shared" si="197"/>
        <v>7450</v>
      </c>
      <c r="W284" s="28">
        <f t="shared" si="198"/>
        <v>7450</v>
      </c>
      <c r="X284" s="28">
        <f t="shared" si="199"/>
        <v>7450</v>
      </c>
      <c r="Y284" s="28">
        <f t="shared" si="206"/>
        <v>745</v>
      </c>
      <c r="Z284" s="28">
        <f t="shared" si="200"/>
        <v>56</v>
      </c>
      <c r="AA284" s="38">
        <v>0</v>
      </c>
      <c r="AB284" s="28">
        <v>0</v>
      </c>
      <c r="AC284" s="28">
        <v>0</v>
      </c>
      <c r="AD284" s="28">
        <f>+Y284+Z284+AA284+AB284+AC284</f>
        <v>801</v>
      </c>
      <c r="AE284" s="28">
        <f>ROUND(V284-AD284,0)</f>
        <v>6649</v>
      </c>
      <c r="AF284" s="80"/>
      <c r="AG284" s="47"/>
      <c r="AH284" s="56"/>
      <c r="AI284" s="56"/>
      <c r="AJ284" s="56"/>
      <c r="AK284" s="56"/>
      <c r="AL284" s="57"/>
    </row>
    <row r="285" spans="1:42" s="42" customFormat="1" ht="27" customHeight="1">
      <c r="A285" s="13">
        <v>276</v>
      </c>
      <c r="B285" s="246" t="s">
        <v>579</v>
      </c>
      <c r="C285" s="247" t="s">
        <v>579</v>
      </c>
      <c r="D285" s="148" t="s">
        <v>580</v>
      </c>
      <c r="E285" s="12" t="s">
        <v>771</v>
      </c>
      <c r="F285" s="246">
        <v>2111144284</v>
      </c>
      <c r="G285" s="14">
        <v>11656</v>
      </c>
      <c r="H285" s="127" t="s">
        <v>773</v>
      </c>
      <c r="I285" s="28">
        <v>14900</v>
      </c>
      <c r="J285" s="28">
        <v>0</v>
      </c>
      <c r="K285" s="28">
        <v>0</v>
      </c>
      <c r="L285" s="28">
        <v>0</v>
      </c>
      <c r="M285" s="28">
        <f t="shared" si="207"/>
        <v>14900</v>
      </c>
      <c r="N285" s="17">
        <v>15</v>
      </c>
      <c r="O285" s="17">
        <v>0</v>
      </c>
      <c r="P285" s="28">
        <f t="shared" si="203"/>
        <v>7450</v>
      </c>
      <c r="Q285" s="28">
        <f t="shared" si="204"/>
        <v>0</v>
      </c>
      <c r="R285" s="28">
        <f t="shared" si="205"/>
        <v>0</v>
      </c>
      <c r="S285" s="28">
        <v>0</v>
      </c>
      <c r="T285" s="28">
        <v>0</v>
      </c>
      <c r="U285" s="28"/>
      <c r="V285" s="28">
        <f t="shared" si="197"/>
        <v>7450</v>
      </c>
      <c r="W285" s="28">
        <f t="shared" si="198"/>
        <v>7450</v>
      </c>
      <c r="X285" s="28">
        <f t="shared" si="199"/>
        <v>7450</v>
      </c>
      <c r="Y285" s="28">
        <f t="shared" si="206"/>
        <v>745</v>
      </c>
      <c r="Z285" s="28">
        <f t="shared" si="200"/>
        <v>56</v>
      </c>
      <c r="AA285" s="38">
        <v>0</v>
      </c>
      <c r="AB285" s="28">
        <v>0</v>
      </c>
      <c r="AC285" s="28">
        <v>0</v>
      </c>
      <c r="AD285" s="28">
        <f>+Y285+Z285+AA285+AB285+AC285</f>
        <v>801</v>
      </c>
      <c r="AE285" s="28">
        <f>ROUND(V285-AD285,0)</f>
        <v>6649</v>
      </c>
      <c r="AF285" s="80"/>
      <c r="AG285" s="47"/>
      <c r="AH285" s="56"/>
      <c r="AI285" s="56"/>
      <c r="AJ285" s="56"/>
      <c r="AK285" s="56"/>
      <c r="AL285" s="57"/>
    </row>
    <row r="286" spans="1:42" s="32" customFormat="1" ht="28.9" customHeight="1">
      <c r="A286" s="10"/>
      <c r="B286" s="191"/>
      <c r="C286" s="192"/>
      <c r="D286" s="192"/>
      <c r="E286" s="192"/>
      <c r="F286" s="191"/>
      <c r="G286" s="191"/>
      <c r="H286" s="191"/>
      <c r="I286" s="191"/>
      <c r="J286" s="10"/>
      <c r="K286" s="191"/>
      <c r="L286" s="191"/>
      <c r="M286" s="193" t="s">
        <v>32</v>
      </c>
      <c r="N286" s="193">
        <f t="shared" ref="N286:AE286" si="208">SUM(N10:N285)</f>
        <v>5560</v>
      </c>
      <c r="O286" s="193">
        <f t="shared" si="208"/>
        <v>132</v>
      </c>
      <c r="P286" s="193">
        <f t="shared" si="208"/>
        <v>3036942</v>
      </c>
      <c r="Q286" s="193">
        <f t="shared" si="208"/>
        <v>0</v>
      </c>
      <c r="R286" s="193">
        <f t="shared" si="208"/>
        <v>11267</v>
      </c>
      <c r="S286" s="193">
        <f t="shared" si="208"/>
        <v>19800</v>
      </c>
      <c r="T286" s="193">
        <f t="shared" si="208"/>
        <v>26255</v>
      </c>
      <c r="U286" s="193">
        <f t="shared" si="208"/>
        <v>0</v>
      </c>
      <c r="V286" s="193">
        <f t="shared" si="208"/>
        <v>3094264</v>
      </c>
      <c r="W286" s="193">
        <f t="shared" si="208"/>
        <v>2823356</v>
      </c>
      <c r="X286" s="193">
        <f t="shared" si="208"/>
        <v>3069636</v>
      </c>
      <c r="Y286" s="193">
        <f t="shared" si="208"/>
        <v>282338</v>
      </c>
      <c r="Z286" s="193">
        <f t="shared" si="208"/>
        <v>23083</v>
      </c>
      <c r="AA286" s="193">
        <f t="shared" si="208"/>
        <v>0</v>
      </c>
      <c r="AB286" s="193">
        <f t="shared" si="208"/>
        <v>2379</v>
      </c>
      <c r="AC286" s="193">
        <f t="shared" si="208"/>
        <v>0</v>
      </c>
      <c r="AD286" s="193">
        <f t="shared" si="208"/>
        <v>307800</v>
      </c>
      <c r="AE286" s="193">
        <f t="shared" si="208"/>
        <v>2786464</v>
      </c>
    </row>
    <row r="288" spans="1:42">
      <c r="H288" s="3"/>
      <c r="I288" s="10"/>
      <c r="J288" s="3"/>
      <c r="Q288" s="5"/>
      <c r="R288" s="8"/>
      <c r="T288" s="3"/>
      <c r="X288" s="1"/>
      <c r="Z288" s="7"/>
      <c r="AA288" s="6"/>
      <c r="AB288" s="11"/>
      <c r="AC288" s="1"/>
    </row>
    <row r="292" spans="18:31">
      <c r="R292" s="3"/>
      <c r="S292" s="3"/>
      <c r="T292" s="3"/>
      <c r="Y292" s="3"/>
      <c r="Z292" s="3"/>
      <c r="AA292" s="3"/>
      <c r="AB292" s="3"/>
      <c r="AC292" s="3"/>
      <c r="AD292" s="3"/>
      <c r="AE292" s="3"/>
    </row>
    <row r="309" spans="30:30">
      <c r="AD309" s="1" t="s">
        <v>774</v>
      </c>
    </row>
  </sheetData>
  <mergeCells count="20">
    <mergeCell ref="N3:O3"/>
    <mergeCell ref="P3:V3"/>
    <mergeCell ref="W3:W4"/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</mergeCells>
  <pageMargins left="0.35433070866141736" right="0.23622047244094491" top="0.47244094488188981" bottom="0.43307086614173229" header="0.35433070866141736" footer="0.15748031496062992"/>
  <pageSetup paperSize="9" scale="69" fitToHeight="0" orientation="landscape" horizontalDpi="300" verticalDpi="300" r:id="rId1"/>
  <headerFooter>
    <oddHeader>&amp;LWages register&amp;CGlobe Management Services&amp;RMonth: Jun-2020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Globe</cp:lastModifiedBy>
  <cp:lastPrinted>2021-01-02T11:45:37Z</cp:lastPrinted>
  <dcterms:created xsi:type="dcterms:W3CDTF">2015-02-09T08:26:21Z</dcterms:created>
  <dcterms:modified xsi:type="dcterms:W3CDTF">2021-01-02T11:45:47Z</dcterms:modified>
</cp:coreProperties>
</file>